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lobalisation Team\Mark S\personal\cr\"/>
    </mc:Choice>
  </mc:AlternateContent>
  <xr:revisionPtr revIDLastSave="0" documentId="13_ncr:1_{668E8403-2D3C-4BB2-BD49-EBF5BC4A46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7" i="1" l="1"/>
  <c r="AH15" i="1"/>
  <c r="AH9" i="1"/>
  <c r="AH5" i="1"/>
  <c r="AH13" i="1" s="1"/>
  <c r="AH4" i="1"/>
  <c r="AH30" i="1"/>
  <c r="AH29" i="1"/>
  <c r="AH28" i="1"/>
  <c r="AH31" i="1" s="1"/>
  <c r="AH24" i="1"/>
  <c r="AH23" i="1"/>
  <c r="AH33" i="1" s="1"/>
  <c r="AH22" i="1"/>
  <c r="AG17" i="1"/>
  <c r="AG9" i="1"/>
  <c r="AG10" i="1" s="1"/>
  <c r="AG5" i="1"/>
  <c r="AG4" i="1"/>
  <c r="AG30" i="1"/>
  <c r="AG29" i="1"/>
  <c r="AG28" i="1"/>
  <c r="AG24" i="1"/>
  <c r="AG23" i="1"/>
  <c r="AG22" i="1"/>
  <c r="AF30" i="1"/>
  <c r="AF29" i="1"/>
  <c r="AF28" i="1"/>
  <c r="AF31" i="1" s="1"/>
  <c r="AF24" i="1"/>
  <c r="AF23" i="1"/>
  <c r="AF22" i="1"/>
  <c r="AF15" i="1"/>
  <c r="AF9" i="1"/>
  <c r="AF10" i="1" s="1"/>
  <c r="AF5" i="1"/>
  <c r="AF4" i="1"/>
  <c r="AE31" i="1"/>
  <c r="AE33" i="1"/>
  <c r="AE26" i="1"/>
  <c r="AE18" i="1"/>
  <c r="AE10" i="1"/>
  <c r="AE14" i="1"/>
  <c r="AE13" i="1"/>
  <c r="AE7" i="1"/>
  <c r="AE36" i="1" s="1"/>
  <c r="H18" i="1"/>
  <c r="G18" i="1"/>
  <c r="F18" i="1"/>
  <c r="E18" i="1"/>
  <c r="D18" i="1"/>
  <c r="C18" i="1"/>
  <c r="B18" i="1"/>
  <c r="AD18" i="1"/>
  <c r="AD10" i="1"/>
  <c r="AD13" i="1"/>
  <c r="AC33" i="1"/>
  <c r="AC26" i="1"/>
  <c r="AC36" i="1" s="1"/>
  <c r="AC18" i="1"/>
  <c r="AC10" i="1"/>
  <c r="AC13" i="1"/>
  <c r="AB18" i="1"/>
  <c r="AB10" i="1"/>
  <c r="AB14" i="1"/>
  <c r="AA33" i="1"/>
  <c r="AA26" i="1"/>
  <c r="AA10" i="1"/>
  <c r="AA13" i="1"/>
  <c r="AA18" i="1"/>
  <c r="AA14" i="1"/>
  <c r="Z26" i="1"/>
  <c r="Z18" i="1"/>
  <c r="Z10" i="1"/>
  <c r="Z13" i="1"/>
  <c r="Y31" i="1"/>
  <c r="Y26" i="1"/>
  <c r="Y18" i="1"/>
  <c r="Y10" i="1"/>
  <c r="X31" i="1"/>
  <c r="X33" i="1"/>
  <c r="X18" i="1"/>
  <c r="X10" i="1"/>
  <c r="X7" i="1"/>
  <c r="W31" i="1"/>
  <c r="W26" i="1"/>
  <c r="W18" i="1"/>
  <c r="W10" i="1"/>
  <c r="W7" i="1"/>
  <c r="W36" i="1" s="1"/>
  <c r="V26" i="1"/>
  <c r="V18" i="1"/>
  <c r="V14" i="1"/>
  <c r="V13" i="1"/>
  <c r="U31" i="1"/>
  <c r="U33" i="1"/>
  <c r="U18" i="1"/>
  <c r="U10" i="1"/>
  <c r="U13" i="1"/>
  <c r="T33" i="1"/>
  <c r="T31" i="1"/>
  <c r="T26" i="1"/>
  <c r="T36" i="1" s="1"/>
  <c r="T18" i="1"/>
  <c r="T14" i="1"/>
  <c r="T13" i="1"/>
  <c r="T10" i="1"/>
  <c r="T7" i="1"/>
  <c r="B7" i="1"/>
  <c r="C7" i="1"/>
  <c r="D7" i="1"/>
  <c r="E7" i="1"/>
  <c r="F7" i="1"/>
  <c r="G7" i="1"/>
  <c r="H7" i="1"/>
  <c r="I7" i="1"/>
  <c r="J7" i="1"/>
  <c r="J36" i="1" s="1"/>
  <c r="K7" i="1"/>
  <c r="K36" i="1" s="1"/>
  <c r="L7" i="1"/>
  <c r="L36" i="1" s="1"/>
  <c r="M7" i="1"/>
  <c r="N7" i="1"/>
  <c r="N36" i="1" s="1"/>
  <c r="O7" i="1"/>
  <c r="O36" i="1" s="1"/>
  <c r="P7" i="1"/>
  <c r="Q7" i="1"/>
  <c r="R7" i="1"/>
  <c r="S7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I18" i="1"/>
  <c r="J18" i="1"/>
  <c r="K18" i="1"/>
  <c r="L18" i="1"/>
  <c r="M18" i="1"/>
  <c r="N18" i="1"/>
  <c r="O18" i="1"/>
  <c r="P18" i="1"/>
  <c r="Q18" i="1"/>
  <c r="R18" i="1"/>
  <c r="S18" i="1"/>
  <c r="B26" i="1"/>
  <c r="B36" i="1" s="1"/>
  <c r="C26" i="1"/>
  <c r="C36" i="1"/>
  <c r="D26" i="1"/>
  <c r="D36" i="1"/>
  <c r="E26" i="1"/>
  <c r="E36" i="1"/>
  <c r="F26" i="1"/>
  <c r="F36" i="1" s="1"/>
  <c r="G26" i="1"/>
  <c r="G36" i="1" s="1"/>
  <c r="H26" i="1"/>
  <c r="H36" i="1" s="1"/>
  <c r="I26" i="1"/>
  <c r="I36" i="1" s="1"/>
  <c r="J26" i="1"/>
  <c r="K26" i="1"/>
  <c r="L26" i="1"/>
  <c r="M26" i="1"/>
  <c r="N26" i="1"/>
  <c r="O26" i="1"/>
  <c r="P26" i="1"/>
  <c r="P36" i="1"/>
  <c r="Q26" i="1"/>
  <c r="Q36" i="1"/>
  <c r="R26" i="1"/>
  <c r="R36" i="1" s="1"/>
  <c r="S26" i="1"/>
  <c r="S36" i="1" s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U7" i="1"/>
  <c r="U14" i="1"/>
  <c r="U26" i="1"/>
  <c r="U36" i="1"/>
  <c r="V7" i="1"/>
  <c r="V36" i="1" s="1"/>
  <c r="Y7" i="1"/>
  <c r="Y36" i="1" s="1"/>
  <c r="X14" i="1"/>
  <c r="X26" i="1"/>
  <c r="V33" i="1"/>
  <c r="V31" i="1"/>
  <c r="X13" i="1"/>
  <c r="Y33" i="1"/>
  <c r="V10" i="1"/>
  <c r="AB7" i="1"/>
  <c r="Z14" i="1"/>
  <c r="AB13" i="1"/>
  <c r="AA7" i="1"/>
  <c r="AD26" i="1"/>
  <c r="AD14" i="1"/>
  <c r="AA31" i="1"/>
  <c r="AC31" i="1"/>
  <c r="W14" i="1"/>
  <c r="W33" i="1"/>
  <c r="W13" i="1"/>
  <c r="Z33" i="1"/>
  <c r="AB33" i="1"/>
  <c r="AD31" i="1"/>
  <c r="Y14" i="1"/>
  <c r="Y13" i="1"/>
  <c r="AD7" i="1"/>
  <c r="AD36" i="1"/>
  <c r="AB26" i="1"/>
  <c r="AB31" i="1"/>
  <c r="AD33" i="1"/>
  <c r="Z7" i="1"/>
  <c r="Z36" i="1" s="1"/>
  <c r="AC14" i="1"/>
  <c r="Z31" i="1"/>
  <c r="AC7" i="1"/>
  <c r="AH18" i="1" l="1"/>
  <c r="AI4" i="1"/>
  <c r="AI5" i="1"/>
  <c r="AI17" i="1"/>
  <c r="AI18" i="1" s="1"/>
  <c r="AI24" i="1"/>
  <c r="AH14" i="1"/>
  <c r="AI9" i="1"/>
  <c r="AH26" i="1"/>
  <c r="AH7" i="1"/>
  <c r="AH36" i="1" s="1"/>
  <c r="AH10" i="1"/>
  <c r="AF13" i="1"/>
  <c r="AI30" i="1"/>
  <c r="X36" i="1"/>
  <c r="AA36" i="1"/>
  <c r="M36" i="1"/>
  <c r="AB36" i="1"/>
  <c r="AF33" i="1"/>
  <c r="AG26" i="1"/>
  <c r="AG33" i="1"/>
  <c r="AG31" i="1"/>
  <c r="AI31" i="1" s="1"/>
  <c r="AF18" i="1"/>
  <c r="AF14" i="1"/>
  <c r="AI10" i="1"/>
  <c r="AG14" i="1"/>
  <c r="AG13" i="1"/>
  <c r="AG18" i="1"/>
  <c r="AG7" i="1"/>
  <c r="AI29" i="1"/>
  <c r="AI28" i="1"/>
  <c r="AF26" i="1"/>
  <c r="AI22" i="1"/>
  <c r="AF7" i="1"/>
  <c r="AI23" i="1"/>
  <c r="AF36" i="1" l="1"/>
  <c r="AG36" i="1"/>
  <c r="AI26" i="1"/>
  <c r="AI13" i="1"/>
  <c r="AI33" i="1"/>
  <c r="AI14" i="1"/>
  <c r="AI7" i="1"/>
  <c r="AI36" i="1" l="1"/>
  <c r="AG15" i="1"/>
  <c r="AI15" i="1" s="1"/>
</calcChain>
</file>

<file path=xl/sharedStrings.xml><?xml version="1.0" encoding="utf-8"?>
<sst xmlns="http://schemas.openxmlformats.org/spreadsheetml/2006/main" count="30" uniqueCount="27">
  <si>
    <t>Season analysis</t>
  </si>
  <si>
    <t>Bowling</t>
  </si>
  <si>
    <t>wickets</t>
  </si>
  <si>
    <t>overs</t>
  </si>
  <si>
    <t>average</t>
  </si>
  <si>
    <t>strike rate</t>
  </si>
  <si>
    <t>3 wi</t>
  </si>
  <si>
    <t>catches</t>
  </si>
  <si>
    <t>catch %</t>
  </si>
  <si>
    <t>Batting</t>
  </si>
  <si>
    <t>runs</t>
  </si>
  <si>
    <t>innings</t>
  </si>
  <si>
    <t>not out</t>
  </si>
  <si>
    <t>25+ %</t>
  </si>
  <si>
    <t>Total</t>
  </si>
  <si>
    <t>100+</t>
  </si>
  <si>
    <t>50-99</t>
  </si>
  <si>
    <t>25-49</t>
  </si>
  <si>
    <t>econ rate</t>
  </si>
  <si>
    <t>runs per over</t>
  </si>
  <si>
    <t>balls per wicket</t>
  </si>
  <si>
    <t>% wickets caught</t>
  </si>
  <si>
    <t>% of inns 25+</t>
  </si>
  <si>
    <t>balls</t>
  </si>
  <si>
    <t>Batting average less bowling average</t>
  </si>
  <si>
    <t>93-25</t>
  </si>
  <si>
    <t>end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</si>
</sst>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Fill="1" applyBorder="1"/>
    <xf numFmtId="0" fontId="6" fillId="0" borderId="0" xfId="0" applyFont="1"/>
    <xf numFmtId="1" fontId="6" fillId="0" borderId="0" xfId="0" applyNumberFormat="1" applyFont="1"/>
    <xf numFmtId="1" fontId="6" fillId="0" borderId="2" xfId="0" applyNumberFormat="1" applyFont="1" applyBorder="1"/>
    <xf numFmtId="2" fontId="6" fillId="0" borderId="0" xfId="0" applyNumberFormat="1" applyFont="1"/>
    <xf numFmtId="2" fontId="6" fillId="0" borderId="2" xfId="0" applyNumberFormat="1" applyFont="1" applyBorder="1"/>
    <xf numFmtId="164" fontId="6" fillId="0" borderId="0" xfId="0" applyNumberFormat="1" applyFont="1"/>
    <xf numFmtId="0" fontId="6" fillId="0" borderId="2" xfId="0" applyFont="1" applyBorder="1"/>
    <xf numFmtId="164" fontId="6" fillId="0" borderId="2" xfId="0" applyNumberFormat="1" applyFont="1" applyBorder="1"/>
    <xf numFmtId="0" fontId="6" fillId="0" borderId="0" xfId="0" applyFont="1" applyAlignment="1">
      <alignment horizontal="left"/>
    </xf>
    <xf numFmtId="2" fontId="6" fillId="0" borderId="0" xfId="0" applyNumberFormat="1" applyFont="1" applyBorder="1"/>
    <xf numFmtId="1" fontId="6" fillId="0" borderId="0" xfId="0" applyNumberFormat="1" applyFont="1" applyBorder="1"/>
    <xf numFmtId="164" fontId="6" fillId="0" borderId="0" xfId="0" applyNumberFormat="1" applyFont="1" applyBorder="1"/>
    <xf numFmtId="0" fontId="4" fillId="0" borderId="0" xfId="0" applyFont="1"/>
    <xf numFmtId="0" fontId="6" fillId="0" borderId="3" xfId="0" applyFont="1" applyBorder="1" applyAlignment="1">
      <alignment horizontal="right"/>
    </xf>
    <xf numFmtId="17" fontId="7" fillId="0" borderId="0" xfId="0" applyNumberFormat="1" applyFont="1"/>
    <xf numFmtId="0" fontId="7" fillId="0" borderId="0" xfId="0" applyFont="1"/>
    <xf numFmtId="164" fontId="6" fillId="0" borderId="4" xfId="0" applyNumberFormat="1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Globalisation%20Team\Mark%20S\personal\cr\casuals_bowling.xlsx" TargetMode="External"/><Relationship Id="rId1" Type="http://schemas.openxmlformats.org/officeDocument/2006/relationships/externalLinkPath" Target="casuals_bowl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Globalisation%20Team\Mark%20S\personal\cr\catches.xlsx" TargetMode="External"/><Relationship Id="rId1" Type="http://schemas.openxmlformats.org/officeDocument/2006/relationships/externalLinkPath" Target="catch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Globalisation%20Team\Mark%20S\personal\cr\casuals_batting.xlsx" TargetMode="External"/><Relationship Id="rId1" Type="http://schemas.openxmlformats.org/officeDocument/2006/relationships/externalLinkPath" Target="casuals_bat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3"/>
      <sheetName val="94"/>
      <sheetName val="95"/>
      <sheetName val="96"/>
      <sheetName val="97"/>
      <sheetName val="98"/>
      <sheetName val="99"/>
      <sheetName val="00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Career"/>
      <sheetName val="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8">
          <cell r="C38">
            <v>5219</v>
          </cell>
          <cell r="E38">
            <v>4412</v>
          </cell>
          <cell r="F38">
            <v>219</v>
          </cell>
          <cell r="H38">
            <v>20</v>
          </cell>
        </row>
      </sheetData>
      <sheetData sheetId="31">
        <row r="34">
          <cell r="C34">
            <v>4246</v>
          </cell>
          <cell r="E34">
            <v>4003</v>
          </cell>
          <cell r="F34">
            <v>143</v>
          </cell>
          <cell r="H34">
            <v>10</v>
          </cell>
        </row>
      </sheetData>
      <sheetData sheetId="32" refreshError="1"/>
      <sheetData sheetId="33">
        <row r="41">
          <cell r="C41">
            <v>4734</v>
          </cell>
          <cell r="E41">
            <v>4373</v>
          </cell>
          <cell r="F41">
            <v>177</v>
          </cell>
          <cell r="H41">
            <v>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3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3"/>
      <sheetName val="2004"/>
      <sheetName val="00-04"/>
      <sheetName val="2005"/>
      <sheetName val="2006"/>
      <sheetName val="2007"/>
      <sheetName val="2008"/>
      <sheetName val="2009"/>
      <sheetName val="05-09"/>
      <sheetName val="2010"/>
      <sheetName val="2011"/>
      <sheetName val="2012"/>
      <sheetName val="2013"/>
      <sheetName val="2014"/>
      <sheetName val="10-14"/>
      <sheetName val="2015"/>
      <sheetName val="2016"/>
      <sheetName val="2017"/>
      <sheetName val="2018"/>
      <sheetName val="2019"/>
      <sheetName val="15-19"/>
      <sheetName val="2020"/>
      <sheetName val="2021"/>
      <sheetName val="2022"/>
      <sheetName val="2023"/>
      <sheetName val="2024"/>
      <sheetName val="20-24"/>
      <sheetName val="2025"/>
      <sheetName val="93-99"/>
      <sheetName val="00-23"/>
      <sheetName val="career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2">
          <cell r="B22">
            <v>54</v>
          </cell>
        </row>
      </sheetData>
      <sheetData sheetId="36"/>
      <sheetData sheetId="37">
        <row r="24">
          <cell r="B24">
            <v>84</v>
          </cell>
        </row>
      </sheetData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3"/>
      <sheetName val="94"/>
      <sheetName val="95"/>
      <sheetName val="96"/>
      <sheetName val="97"/>
      <sheetName val="98"/>
      <sheetName val="99"/>
      <sheetName val="00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Career"/>
      <sheetName val="Career runs by season"/>
      <sheetName val="The Caz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0">
          <cell r="AB40">
            <v>4774</v>
          </cell>
          <cell r="AC40">
            <v>282</v>
          </cell>
          <cell r="AD40">
            <v>67</v>
          </cell>
          <cell r="AG40">
            <v>1</v>
          </cell>
          <cell r="AH40">
            <v>22</v>
          </cell>
          <cell r="AI40">
            <v>56</v>
          </cell>
        </row>
      </sheetData>
      <sheetData sheetId="31">
        <row r="41">
          <cell r="V41">
            <v>3513</v>
          </cell>
          <cell r="W41">
            <v>233</v>
          </cell>
          <cell r="X41">
            <v>48</v>
          </cell>
          <cell r="AA41">
            <v>4</v>
          </cell>
          <cell r="AB41">
            <v>14</v>
          </cell>
          <cell r="AC41">
            <v>30</v>
          </cell>
        </row>
      </sheetData>
      <sheetData sheetId="32">
        <row r="46">
          <cell r="W46">
            <v>4022</v>
          </cell>
          <cell r="X46">
            <v>259</v>
          </cell>
          <cell r="Y46">
            <v>55</v>
          </cell>
          <cell r="AB46">
            <v>0</v>
          </cell>
          <cell r="AC46">
            <v>19</v>
          </cell>
          <cell r="AD46">
            <v>34</v>
          </cell>
        </row>
      </sheetData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"/>
  <sheetViews>
    <sheetView tabSelected="1" zoomScale="80" zoomScaleNormal="80" workbookViewId="0">
      <selection activeCell="AH4" sqref="AH4"/>
    </sheetView>
  </sheetViews>
  <sheetFormatPr defaultRowHeight="13.2" x14ac:dyDescent="0.25"/>
  <cols>
    <col min="2" max="14" width="5.6640625" customWidth="1"/>
    <col min="15" max="15" width="6.109375" customWidth="1"/>
    <col min="16" max="17" width="5.6640625" customWidth="1"/>
    <col min="18" max="18" width="6" customWidth="1"/>
    <col min="19" max="20" width="6.109375" customWidth="1"/>
    <col min="21" max="34" width="5.6640625" customWidth="1"/>
    <col min="35" max="35" width="7.33203125" customWidth="1"/>
    <col min="36" max="36" width="2.109375" customWidth="1"/>
    <col min="37" max="37" width="13.109375" customWidth="1"/>
  </cols>
  <sheetData>
    <row r="1" spans="1:37" ht="17.399999999999999" x14ac:dyDescent="0.3">
      <c r="A1" s="1" t="s">
        <v>0</v>
      </c>
      <c r="B1" s="1"/>
      <c r="C1" s="1"/>
      <c r="D1" s="1"/>
      <c r="E1" s="1"/>
      <c r="F1" s="1"/>
      <c r="L1" s="19" t="s">
        <v>26</v>
      </c>
      <c r="M1" s="21"/>
    </row>
    <row r="3" spans="1:37" x14ac:dyDescent="0.25">
      <c r="A3" s="4" t="s">
        <v>1</v>
      </c>
      <c r="B3" s="5">
        <v>1993</v>
      </c>
      <c r="C3" s="5">
        <v>1994</v>
      </c>
      <c r="D3" s="5">
        <v>1995</v>
      </c>
      <c r="E3" s="5">
        <v>1996</v>
      </c>
      <c r="F3" s="5">
        <v>1997</v>
      </c>
      <c r="G3" s="5">
        <v>1998</v>
      </c>
      <c r="H3" s="5">
        <v>1999</v>
      </c>
      <c r="I3" s="5">
        <v>2000</v>
      </c>
      <c r="J3" s="5">
        <v>2001</v>
      </c>
      <c r="K3" s="5">
        <v>2002</v>
      </c>
      <c r="L3" s="5">
        <v>2003</v>
      </c>
      <c r="M3" s="5">
        <v>2004</v>
      </c>
      <c r="N3" s="5">
        <v>2005</v>
      </c>
      <c r="O3" s="5">
        <v>2006</v>
      </c>
      <c r="P3" s="5">
        <v>2007</v>
      </c>
      <c r="Q3" s="5">
        <v>2008</v>
      </c>
      <c r="R3" s="6">
        <v>2009</v>
      </c>
      <c r="S3" s="6">
        <v>2010</v>
      </c>
      <c r="T3" s="6">
        <v>2011</v>
      </c>
      <c r="U3" s="6">
        <v>2012</v>
      </c>
      <c r="V3" s="6">
        <v>2013</v>
      </c>
      <c r="W3" s="6">
        <v>2014</v>
      </c>
      <c r="X3" s="6">
        <v>2015</v>
      </c>
      <c r="Y3" s="6">
        <v>2016</v>
      </c>
      <c r="Z3" s="6">
        <v>2017</v>
      </c>
      <c r="AA3" s="6">
        <v>2018</v>
      </c>
      <c r="AB3" s="6">
        <v>2019</v>
      </c>
      <c r="AC3" s="6">
        <v>2020</v>
      </c>
      <c r="AD3" s="6">
        <v>2021</v>
      </c>
      <c r="AE3" s="6">
        <v>2022</v>
      </c>
      <c r="AF3" s="6">
        <v>2023</v>
      </c>
      <c r="AG3" s="6">
        <v>2024</v>
      </c>
      <c r="AH3" s="6">
        <v>2025</v>
      </c>
      <c r="AI3" s="20" t="s">
        <v>25</v>
      </c>
    </row>
    <row r="4" spans="1:37" x14ac:dyDescent="0.25">
      <c r="A4" s="7" t="s">
        <v>2</v>
      </c>
      <c r="B4" s="8">
        <v>105</v>
      </c>
      <c r="C4" s="8">
        <v>152</v>
      </c>
      <c r="D4" s="8">
        <v>53</v>
      </c>
      <c r="E4" s="8">
        <v>101</v>
      </c>
      <c r="F4" s="8">
        <v>244</v>
      </c>
      <c r="G4" s="8">
        <v>174</v>
      </c>
      <c r="H4" s="8">
        <v>211</v>
      </c>
      <c r="I4" s="8">
        <v>225</v>
      </c>
      <c r="J4" s="8">
        <v>182</v>
      </c>
      <c r="K4" s="8">
        <v>224</v>
      </c>
      <c r="L4" s="8">
        <v>216</v>
      </c>
      <c r="M4" s="8">
        <v>219</v>
      </c>
      <c r="N4" s="8">
        <v>147</v>
      </c>
      <c r="O4" s="8">
        <v>259</v>
      </c>
      <c r="P4" s="8">
        <v>177</v>
      </c>
      <c r="Q4" s="8">
        <v>170</v>
      </c>
      <c r="R4" s="8">
        <v>235</v>
      </c>
      <c r="S4" s="8">
        <v>223</v>
      </c>
      <c r="T4" s="8">
        <v>230</v>
      </c>
      <c r="U4" s="8">
        <v>173</v>
      </c>
      <c r="V4" s="8">
        <v>166</v>
      </c>
      <c r="W4" s="8">
        <v>133</v>
      </c>
      <c r="X4" s="8">
        <v>132</v>
      </c>
      <c r="Y4" s="8">
        <v>137</v>
      </c>
      <c r="Z4" s="8">
        <v>124</v>
      </c>
      <c r="AA4" s="8">
        <v>162</v>
      </c>
      <c r="AB4" s="8">
        <v>191</v>
      </c>
      <c r="AC4" s="8">
        <v>71</v>
      </c>
      <c r="AD4" s="8">
        <v>136</v>
      </c>
      <c r="AE4" s="8">
        <v>210</v>
      </c>
      <c r="AF4" s="8">
        <f>'[1]23'!$F$38</f>
        <v>219</v>
      </c>
      <c r="AG4" s="8">
        <f>'[1]24'!$F$34</f>
        <v>143</v>
      </c>
      <c r="AH4" s="8">
        <f>'[1]25'!$F$41</f>
        <v>177</v>
      </c>
      <c r="AI4" s="9">
        <f>SUM(B4:AH4)</f>
        <v>5721</v>
      </c>
    </row>
    <row r="5" spans="1:37" x14ac:dyDescent="0.25">
      <c r="A5" s="7" t="s">
        <v>10</v>
      </c>
      <c r="B5" s="8">
        <v>1297</v>
      </c>
      <c r="C5" s="8">
        <v>2050</v>
      </c>
      <c r="D5" s="8">
        <v>1318</v>
      </c>
      <c r="E5" s="8">
        <v>1886</v>
      </c>
      <c r="F5" s="8">
        <v>3195</v>
      </c>
      <c r="G5" s="8">
        <v>2541</v>
      </c>
      <c r="H5" s="8">
        <v>3481</v>
      </c>
      <c r="I5" s="8">
        <v>3246</v>
      </c>
      <c r="J5" s="8">
        <v>3089</v>
      </c>
      <c r="K5" s="8">
        <v>3406</v>
      </c>
      <c r="L5" s="8">
        <v>3941</v>
      </c>
      <c r="M5" s="8">
        <v>3770</v>
      </c>
      <c r="N5" s="8">
        <v>3579</v>
      </c>
      <c r="O5" s="8">
        <v>4928</v>
      </c>
      <c r="P5" s="8">
        <v>3507</v>
      </c>
      <c r="Q5" s="8">
        <v>3610</v>
      </c>
      <c r="R5" s="8">
        <v>4540</v>
      </c>
      <c r="S5" s="8">
        <v>6114</v>
      </c>
      <c r="T5" s="8">
        <v>5251</v>
      </c>
      <c r="U5" s="17">
        <v>2740</v>
      </c>
      <c r="V5" s="8">
        <v>4628</v>
      </c>
      <c r="W5" s="8">
        <v>3777</v>
      </c>
      <c r="X5" s="17">
        <v>3123</v>
      </c>
      <c r="Y5" s="8">
        <v>3416</v>
      </c>
      <c r="Z5" s="8">
        <v>3319</v>
      </c>
      <c r="AA5" s="8">
        <v>3520</v>
      </c>
      <c r="AB5" s="8">
        <v>3420</v>
      </c>
      <c r="AC5" s="8">
        <v>1693</v>
      </c>
      <c r="AD5" s="8">
        <v>3144</v>
      </c>
      <c r="AE5" s="8">
        <v>4776</v>
      </c>
      <c r="AF5" s="8">
        <f>'[1]23'!$E$38</f>
        <v>4412</v>
      </c>
      <c r="AG5" s="8">
        <f>'[1]24'!$E$34</f>
        <v>4003</v>
      </c>
      <c r="AH5" s="8">
        <f>'[1]25'!$E$41</f>
        <v>4373</v>
      </c>
      <c r="AI5" s="9">
        <f>SUM(B5:AH5)</f>
        <v>115093</v>
      </c>
    </row>
    <row r="6" spans="1:37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17"/>
      <c r="V6" s="8"/>
      <c r="W6" s="8"/>
      <c r="X6" s="17"/>
      <c r="Y6" s="8"/>
      <c r="Z6" s="8"/>
      <c r="AA6" s="8"/>
      <c r="AB6" s="8"/>
      <c r="AC6" s="8"/>
      <c r="AD6" s="8"/>
      <c r="AE6" s="8"/>
      <c r="AF6" s="8"/>
      <c r="AG6" s="8"/>
      <c r="AH6" s="8"/>
      <c r="AI6" s="9"/>
    </row>
    <row r="7" spans="1:37" x14ac:dyDescent="0.25">
      <c r="A7" s="7" t="s">
        <v>4</v>
      </c>
      <c r="B7" s="10">
        <f>B5/B4</f>
        <v>12.352380952380953</v>
      </c>
      <c r="C7" s="10">
        <f t="shared" ref="C7:AI7" si="0">C5/C4</f>
        <v>13.486842105263158</v>
      </c>
      <c r="D7" s="10">
        <f t="shared" si="0"/>
        <v>24.867924528301888</v>
      </c>
      <c r="E7" s="10">
        <f t="shared" si="0"/>
        <v>18.673267326732674</v>
      </c>
      <c r="F7" s="10">
        <f t="shared" si="0"/>
        <v>13.094262295081966</v>
      </c>
      <c r="G7" s="10">
        <f t="shared" si="0"/>
        <v>14.603448275862069</v>
      </c>
      <c r="H7" s="10">
        <f t="shared" si="0"/>
        <v>16.497630331753555</v>
      </c>
      <c r="I7" s="10">
        <f t="shared" si="0"/>
        <v>14.426666666666666</v>
      </c>
      <c r="J7" s="10">
        <f t="shared" si="0"/>
        <v>16.972527472527471</v>
      </c>
      <c r="K7" s="10">
        <f t="shared" si="0"/>
        <v>15.205357142857142</v>
      </c>
      <c r="L7" s="10">
        <f t="shared" si="0"/>
        <v>18.24537037037037</v>
      </c>
      <c r="M7" s="10">
        <f t="shared" si="0"/>
        <v>17.214611872146119</v>
      </c>
      <c r="N7" s="10">
        <f t="shared" si="0"/>
        <v>24.346938775510203</v>
      </c>
      <c r="O7" s="10">
        <f t="shared" si="0"/>
        <v>19.027027027027028</v>
      </c>
      <c r="P7" s="10">
        <f t="shared" si="0"/>
        <v>19.8135593220339</v>
      </c>
      <c r="Q7" s="10">
        <f t="shared" si="0"/>
        <v>21.235294117647058</v>
      </c>
      <c r="R7" s="10">
        <f t="shared" si="0"/>
        <v>19.319148936170212</v>
      </c>
      <c r="S7" s="16">
        <f t="shared" si="0"/>
        <v>27.417040358744394</v>
      </c>
      <c r="T7" s="16">
        <f t="shared" ref="T7:AH7" si="1">T5/T4</f>
        <v>22.830434782608695</v>
      </c>
      <c r="U7" s="16">
        <f t="shared" si="1"/>
        <v>15.83815028901734</v>
      </c>
      <c r="V7" s="16">
        <f t="shared" si="1"/>
        <v>27.879518072289155</v>
      </c>
      <c r="W7" s="16">
        <f t="shared" si="1"/>
        <v>28.398496240601503</v>
      </c>
      <c r="X7" s="16">
        <f t="shared" si="1"/>
        <v>23.65909090909091</v>
      </c>
      <c r="Y7" s="16">
        <f t="shared" si="1"/>
        <v>24.934306569343065</v>
      </c>
      <c r="Z7" s="16">
        <f t="shared" si="1"/>
        <v>26.766129032258064</v>
      </c>
      <c r="AA7" s="16">
        <f t="shared" si="1"/>
        <v>21.728395061728396</v>
      </c>
      <c r="AB7" s="16">
        <f>AB5/AB4</f>
        <v>17.905759162303664</v>
      </c>
      <c r="AC7" s="16">
        <f>AC5/AC4</f>
        <v>23.845070422535212</v>
      </c>
      <c r="AD7" s="16">
        <f>AD5/AD4</f>
        <v>23.117647058823529</v>
      </c>
      <c r="AE7" s="16">
        <f>AE5/AE4</f>
        <v>22.742857142857144</v>
      </c>
      <c r="AF7" s="16">
        <f t="shared" ref="AF7" si="2">AF5/AF4</f>
        <v>20.146118721461189</v>
      </c>
      <c r="AG7" s="16">
        <f t="shared" si="1"/>
        <v>27.993006993006993</v>
      </c>
      <c r="AH7" s="16">
        <f t="shared" si="1"/>
        <v>24.706214689265536</v>
      </c>
      <c r="AI7" s="11">
        <f t="shared" si="0"/>
        <v>20.117636776787275</v>
      </c>
    </row>
    <row r="8" spans="1:37" x14ac:dyDescent="0.25">
      <c r="A8" s="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6"/>
      <c r="T8" s="16"/>
      <c r="U8" s="10"/>
      <c r="V8" s="16"/>
      <c r="W8" s="10"/>
      <c r="X8" s="10"/>
      <c r="Y8" s="10"/>
      <c r="Z8" s="16"/>
      <c r="AA8" s="10"/>
      <c r="AB8" s="10"/>
      <c r="AC8" s="10"/>
      <c r="AD8" s="10"/>
      <c r="AE8" s="10"/>
      <c r="AF8" s="10"/>
      <c r="AG8" s="10"/>
      <c r="AH8" s="10"/>
      <c r="AI8" s="11"/>
    </row>
    <row r="9" spans="1:37" x14ac:dyDescent="0.25">
      <c r="A9" s="7" t="s">
        <v>23</v>
      </c>
      <c r="B9" s="8">
        <v>2331</v>
      </c>
      <c r="C9" s="8">
        <v>3743</v>
      </c>
      <c r="D9" s="8">
        <v>1761</v>
      </c>
      <c r="E9" s="8">
        <v>2934</v>
      </c>
      <c r="F9" s="8">
        <v>5413</v>
      </c>
      <c r="G9" s="8">
        <v>4588</v>
      </c>
      <c r="H9" s="8">
        <v>5020</v>
      </c>
      <c r="I9" s="8">
        <v>4912</v>
      </c>
      <c r="J9" s="8">
        <v>4430</v>
      </c>
      <c r="K9" s="8">
        <v>4786</v>
      </c>
      <c r="L9" s="8">
        <v>5469</v>
      </c>
      <c r="M9" s="8">
        <v>5365</v>
      </c>
      <c r="N9" s="8">
        <v>4378</v>
      </c>
      <c r="O9" s="8">
        <v>6183</v>
      </c>
      <c r="P9" s="8">
        <v>4614</v>
      </c>
      <c r="Q9" s="8">
        <v>4483</v>
      </c>
      <c r="R9" s="8">
        <v>6110</v>
      </c>
      <c r="S9" s="17">
        <v>7057</v>
      </c>
      <c r="T9" s="17">
        <v>6319</v>
      </c>
      <c r="U9" s="8">
        <v>3846</v>
      </c>
      <c r="V9" s="17">
        <v>5226</v>
      </c>
      <c r="W9" s="8">
        <v>4213</v>
      </c>
      <c r="X9" s="8">
        <v>3404</v>
      </c>
      <c r="Y9" s="8">
        <v>3514</v>
      </c>
      <c r="Z9" s="17">
        <v>3563</v>
      </c>
      <c r="AA9" s="8">
        <v>4234</v>
      </c>
      <c r="AB9" s="8">
        <v>4383</v>
      </c>
      <c r="AC9" s="8">
        <v>2092</v>
      </c>
      <c r="AD9" s="8">
        <v>3604</v>
      </c>
      <c r="AE9" s="8">
        <v>5211</v>
      </c>
      <c r="AF9" s="8">
        <f>'[1]23'!$C$38</f>
        <v>5219</v>
      </c>
      <c r="AG9" s="8">
        <f>'[1]24'!$C$34</f>
        <v>4246</v>
      </c>
      <c r="AH9" s="8">
        <f>'[1]25'!$C$41</f>
        <v>4734</v>
      </c>
      <c r="AI9" s="9">
        <f>SUM(B9:AH9)</f>
        <v>147385</v>
      </c>
    </row>
    <row r="10" spans="1:37" x14ac:dyDescent="0.25">
      <c r="A10" s="7" t="s">
        <v>3</v>
      </c>
      <c r="B10" s="12">
        <f>TRUNC(B9/6)+0.1*(B9-6*TRUNC(B9/6))</f>
        <v>388.3</v>
      </c>
      <c r="C10" s="12">
        <f t="shared" ref="C10:AI10" si="3">TRUNC(C9/6)+0.1*(C9-6*TRUNC(C9/6))</f>
        <v>623.5</v>
      </c>
      <c r="D10" s="12">
        <f t="shared" si="3"/>
        <v>293.3</v>
      </c>
      <c r="E10" s="12">
        <f t="shared" si="3"/>
        <v>489</v>
      </c>
      <c r="F10" s="12">
        <f t="shared" si="3"/>
        <v>902.1</v>
      </c>
      <c r="G10" s="12">
        <f t="shared" si="3"/>
        <v>764.4</v>
      </c>
      <c r="H10" s="12">
        <f t="shared" si="3"/>
        <v>836.4</v>
      </c>
      <c r="I10" s="12">
        <f t="shared" si="3"/>
        <v>818.4</v>
      </c>
      <c r="J10" s="12">
        <f t="shared" si="3"/>
        <v>738.2</v>
      </c>
      <c r="K10" s="12">
        <f t="shared" si="3"/>
        <v>797.4</v>
      </c>
      <c r="L10" s="12">
        <f t="shared" si="3"/>
        <v>911.3</v>
      </c>
      <c r="M10" s="12">
        <f t="shared" si="3"/>
        <v>894.1</v>
      </c>
      <c r="N10" s="12">
        <f t="shared" si="3"/>
        <v>729.4</v>
      </c>
      <c r="O10" s="12">
        <f t="shared" si="3"/>
        <v>1030.3</v>
      </c>
      <c r="P10" s="12">
        <f t="shared" si="3"/>
        <v>769</v>
      </c>
      <c r="Q10" s="12">
        <f t="shared" si="3"/>
        <v>747.1</v>
      </c>
      <c r="R10" s="12">
        <f t="shared" si="3"/>
        <v>1018.2</v>
      </c>
      <c r="S10" s="18">
        <f t="shared" si="3"/>
        <v>1176.0999999999999</v>
      </c>
      <c r="T10" s="18">
        <f t="shared" ref="T10:AH10" si="4">TRUNC(T9/6)+0.1*(T9-6*TRUNC(T9/6))</f>
        <v>1053.0999999999999</v>
      </c>
      <c r="U10" s="18">
        <f t="shared" si="4"/>
        <v>641</v>
      </c>
      <c r="V10" s="18">
        <f t="shared" si="4"/>
        <v>871</v>
      </c>
      <c r="W10" s="18">
        <f t="shared" si="4"/>
        <v>702.1</v>
      </c>
      <c r="X10" s="18">
        <f t="shared" si="4"/>
        <v>567.20000000000005</v>
      </c>
      <c r="Y10" s="18">
        <f t="shared" ref="Y10:AF10" si="5">TRUNC(Y9/6)+0.1*(Y9-6*TRUNC(Y9/6))</f>
        <v>585.4</v>
      </c>
      <c r="Z10" s="18">
        <f t="shared" si="5"/>
        <v>593.5</v>
      </c>
      <c r="AA10" s="18">
        <f t="shared" si="5"/>
        <v>705.4</v>
      </c>
      <c r="AB10" s="18">
        <f t="shared" si="5"/>
        <v>730.3</v>
      </c>
      <c r="AC10" s="18">
        <f t="shared" si="5"/>
        <v>348.4</v>
      </c>
      <c r="AD10" s="18">
        <f t="shared" si="5"/>
        <v>600.4</v>
      </c>
      <c r="AE10" s="18">
        <f t="shared" si="5"/>
        <v>868.3</v>
      </c>
      <c r="AF10" s="18">
        <f t="shared" si="5"/>
        <v>869.5</v>
      </c>
      <c r="AG10" s="18">
        <f t="shared" si="4"/>
        <v>707.4</v>
      </c>
      <c r="AH10" s="18">
        <f t="shared" si="4"/>
        <v>789</v>
      </c>
      <c r="AI10" s="14">
        <f t="shared" si="3"/>
        <v>24564.1</v>
      </c>
    </row>
    <row r="11" spans="1:37" x14ac:dyDescent="0.25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4"/>
    </row>
    <row r="12" spans="1:37" x14ac:dyDescent="0.25">
      <c r="A12" s="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4"/>
    </row>
    <row r="13" spans="1:37" x14ac:dyDescent="0.25">
      <c r="A13" s="7" t="s">
        <v>18</v>
      </c>
      <c r="B13" s="10">
        <f>B5/B9*6</f>
        <v>3.3384813384813383</v>
      </c>
      <c r="C13" s="10">
        <f t="shared" ref="C13:R13" si="6">C5/C9*6</f>
        <v>3.2861341170184342</v>
      </c>
      <c r="D13" s="10">
        <f t="shared" si="6"/>
        <v>4.4906303236797278</v>
      </c>
      <c r="E13" s="10">
        <f t="shared" si="6"/>
        <v>3.8568507157464214</v>
      </c>
      <c r="F13" s="10">
        <f t="shared" si="6"/>
        <v>3.541474228708664</v>
      </c>
      <c r="G13" s="10">
        <f t="shared" si="6"/>
        <v>3.3230165649520491</v>
      </c>
      <c r="H13" s="10">
        <f t="shared" si="6"/>
        <v>4.1605577689243027</v>
      </c>
      <c r="I13" s="10">
        <f t="shared" si="6"/>
        <v>3.964983713355049</v>
      </c>
      <c r="J13" s="10">
        <f t="shared" si="6"/>
        <v>4.183747178329571</v>
      </c>
      <c r="K13" s="10">
        <f t="shared" si="6"/>
        <v>4.2699540325950691</v>
      </c>
      <c r="L13" s="10">
        <f t="shared" si="6"/>
        <v>4.323642347778387</v>
      </c>
      <c r="M13" s="10">
        <f t="shared" si="6"/>
        <v>4.2162162162162167</v>
      </c>
      <c r="N13" s="10">
        <f t="shared" si="6"/>
        <v>4.9049794426678845</v>
      </c>
      <c r="O13" s="10">
        <f t="shared" si="6"/>
        <v>4.7821445900048518</v>
      </c>
      <c r="P13" s="10">
        <f t="shared" si="6"/>
        <v>4.5604681404421328</v>
      </c>
      <c r="Q13" s="10">
        <f t="shared" si="6"/>
        <v>4.8315859915235331</v>
      </c>
      <c r="R13" s="10">
        <f t="shared" si="6"/>
        <v>4.4582651391162029</v>
      </c>
      <c r="S13" s="16">
        <f t="shared" ref="S13:AG13" si="7">S5/S9*6</f>
        <v>5.1982428794105147</v>
      </c>
      <c r="T13" s="16">
        <f t="shared" si="7"/>
        <v>4.9859154929577461</v>
      </c>
      <c r="U13" s="16">
        <f t="shared" si="7"/>
        <v>4.2745709828393128</v>
      </c>
      <c r="V13" s="16">
        <f t="shared" si="7"/>
        <v>5.3134328358208958</v>
      </c>
      <c r="W13" s="16">
        <f t="shared" si="7"/>
        <v>5.3790647994303349</v>
      </c>
      <c r="X13" s="16">
        <f t="shared" si="7"/>
        <v>5.5047003525264397</v>
      </c>
      <c r="Y13" s="16">
        <f t="shared" si="7"/>
        <v>5.8326693227091635</v>
      </c>
      <c r="Z13" s="16">
        <f t="shared" si="7"/>
        <v>5.5891103003087288</v>
      </c>
      <c r="AA13" s="16">
        <f t="shared" si="7"/>
        <v>4.9881908360888048</v>
      </c>
      <c r="AB13" s="16">
        <f>AB5/AB9*6</f>
        <v>4.6817248459958929</v>
      </c>
      <c r="AC13" s="16">
        <f>AC5/AC9*6</f>
        <v>4.8556405353728493</v>
      </c>
      <c r="AD13" s="16">
        <f>AD5/AD9*6</f>
        <v>5.2341842397336293</v>
      </c>
      <c r="AE13" s="16">
        <f>AE5/AE9*6</f>
        <v>5.4991364421416238</v>
      </c>
      <c r="AF13" s="16">
        <f t="shared" ref="AF13" si="8">AF5/AF9*6</f>
        <v>5.0722360605479979</v>
      </c>
      <c r="AG13" s="16">
        <f t="shared" si="7"/>
        <v>5.6566179934055576</v>
      </c>
      <c r="AH13" s="16">
        <f t="shared" ref="AH13" si="9">AH5/AH9*6</f>
        <v>5.5424588086185045</v>
      </c>
      <c r="AI13" s="11">
        <f>AI5/AI9*6</f>
        <v>4.6854021779692641</v>
      </c>
      <c r="AK13" s="2" t="s">
        <v>19</v>
      </c>
    </row>
    <row r="14" spans="1:37" x14ac:dyDescent="0.25">
      <c r="A14" s="7" t="s">
        <v>5</v>
      </c>
      <c r="B14" s="10">
        <f>B9/B4</f>
        <v>22.2</v>
      </c>
      <c r="C14" s="10">
        <f t="shared" ref="C14:R14" si="10">C9/C4</f>
        <v>24.625</v>
      </c>
      <c r="D14" s="10">
        <f t="shared" si="10"/>
        <v>33.226415094339622</v>
      </c>
      <c r="E14" s="10">
        <f t="shared" si="10"/>
        <v>29.049504950495049</v>
      </c>
      <c r="F14" s="10">
        <f t="shared" si="10"/>
        <v>22.184426229508198</v>
      </c>
      <c r="G14" s="10">
        <f t="shared" si="10"/>
        <v>26.367816091954023</v>
      </c>
      <c r="H14" s="10">
        <f t="shared" si="10"/>
        <v>23.791469194312796</v>
      </c>
      <c r="I14" s="10">
        <f t="shared" si="10"/>
        <v>21.83111111111111</v>
      </c>
      <c r="J14" s="10">
        <f t="shared" si="10"/>
        <v>24.340659340659339</v>
      </c>
      <c r="K14" s="10">
        <f t="shared" si="10"/>
        <v>21.366071428571427</v>
      </c>
      <c r="L14" s="10">
        <f t="shared" si="10"/>
        <v>25.319444444444443</v>
      </c>
      <c r="M14" s="10">
        <f t="shared" si="10"/>
        <v>24.49771689497717</v>
      </c>
      <c r="N14" s="10">
        <f t="shared" si="10"/>
        <v>29.782312925170068</v>
      </c>
      <c r="O14" s="10">
        <f t="shared" si="10"/>
        <v>23.872586872586872</v>
      </c>
      <c r="P14" s="10">
        <f t="shared" si="10"/>
        <v>26.067796610169491</v>
      </c>
      <c r="Q14" s="10">
        <f t="shared" si="10"/>
        <v>26.370588235294118</v>
      </c>
      <c r="R14" s="10">
        <f t="shared" si="10"/>
        <v>26</v>
      </c>
      <c r="S14" s="16">
        <f t="shared" ref="S14:AG14" si="11">S9/S4</f>
        <v>31.6457399103139</v>
      </c>
      <c r="T14" s="16">
        <f t="shared" si="11"/>
        <v>27.473913043478262</v>
      </c>
      <c r="U14" s="16">
        <f t="shared" si="11"/>
        <v>22.23121387283237</v>
      </c>
      <c r="V14" s="16">
        <f t="shared" si="11"/>
        <v>31.481927710843372</v>
      </c>
      <c r="W14" s="16">
        <f t="shared" si="11"/>
        <v>31.676691729323309</v>
      </c>
      <c r="X14" s="16">
        <f t="shared" si="11"/>
        <v>25.787878787878789</v>
      </c>
      <c r="Y14" s="16">
        <f t="shared" si="11"/>
        <v>25.649635036496349</v>
      </c>
      <c r="Z14" s="16">
        <f t="shared" si="11"/>
        <v>28.733870967741936</v>
      </c>
      <c r="AA14" s="16">
        <f t="shared" si="11"/>
        <v>26.135802469135804</v>
      </c>
      <c r="AB14" s="16">
        <f>AB9/AB4</f>
        <v>22.947643979057592</v>
      </c>
      <c r="AC14" s="16">
        <f>AC9/AC4</f>
        <v>29.464788732394368</v>
      </c>
      <c r="AD14" s="16">
        <f>AD9/AD4</f>
        <v>26.5</v>
      </c>
      <c r="AE14" s="16">
        <f>AE9/AE4</f>
        <v>24.814285714285713</v>
      </c>
      <c r="AF14" s="16">
        <f t="shared" ref="AF14" si="12">AF9/AF4</f>
        <v>23.831050228310502</v>
      </c>
      <c r="AG14" s="16">
        <f t="shared" si="11"/>
        <v>29.692307692307693</v>
      </c>
      <c r="AH14" s="16">
        <f t="shared" ref="AH14" si="13">AH9/AH4</f>
        <v>26.745762711864408</v>
      </c>
      <c r="AI14" s="11">
        <f>AI9/AI4</f>
        <v>25.762104527180561</v>
      </c>
      <c r="AK14" s="2" t="s">
        <v>20</v>
      </c>
    </row>
    <row r="15" spans="1:37" x14ac:dyDescent="0.25">
      <c r="A15" s="7" t="s">
        <v>6</v>
      </c>
      <c r="B15" s="8">
        <v>9</v>
      </c>
      <c r="C15" s="8">
        <v>20</v>
      </c>
      <c r="D15" s="8">
        <v>4</v>
      </c>
      <c r="E15" s="8">
        <v>9</v>
      </c>
      <c r="F15" s="8">
        <v>26</v>
      </c>
      <c r="G15" s="8">
        <v>17</v>
      </c>
      <c r="H15" s="8">
        <v>14</v>
      </c>
      <c r="I15" s="8">
        <v>22</v>
      </c>
      <c r="J15" s="8">
        <v>13</v>
      </c>
      <c r="K15" s="8">
        <v>26</v>
      </c>
      <c r="L15" s="8">
        <v>18</v>
      </c>
      <c r="M15" s="8">
        <v>21</v>
      </c>
      <c r="N15" s="8">
        <v>13</v>
      </c>
      <c r="O15" s="8">
        <v>30</v>
      </c>
      <c r="P15" s="8">
        <v>12</v>
      </c>
      <c r="Q15" s="8">
        <v>13</v>
      </c>
      <c r="R15" s="8">
        <v>23</v>
      </c>
      <c r="S15" s="8">
        <v>22</v>
      </c>
      <c r="T15" s="8">
        <v>21</v>
      </c>
      <c r="U15" s="8">
        <v>17</v>
      </c>
      <c r="V15" s="8">
        <v>16</v>
      </c>
      <c r="W15" s="8">
        <v>12</v>
      </c>
      <c r="X15" s="8">
        <v>7</v>
      </c>
      <c r="Y15" s="8">
        <v>13</v>
      </c>
      <c r="Z15" s="8">
        <v>9</v>
      </c>
      <c r="AA15" s="17">
        <v>13</v>
      </c>
      <c r="AB15" s="8">
        <v>11</v>
      </c>
      <c r="AC15" s="8">
        <v>7</v>
      </c>
      <c r="AD15" s="8">
        <v>11</v>
      </c>
      <c r="AE15" s="8">
        <v>18</v>
      </c>
      <c r="AF15" s="8">
        <f>'[1]23'!$H$38</f>
        <v>20</v>
      </c>
      <c r="AG15" s="8">
        <f>'[1]24'!$H$34</f>
        <v>10</v>
      </c>
      <c r="AH15" s="8">
        <f>'[1]25'!$H$41</f>
        <v>15</v>
      </c>
      <c r="AI15" s="9">
        <f>SUM(B15:AH15)</f>
        <v>512</v>
      </c>
    </row>
    <row r="16" spans="1:3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13"/>
    </row>
    <row r="17" spans="1:37" x14ac:dyDescent="0.25">
      <c r="A17" s="7" t="s">
        <v>7</v>
      </c>
      <c r="B17" s="7">
        <v>37</v>
      </c>
      <c r="C17" s="7">
        <v>65</v>
      </c>
      <c r="D17" s="7">
        <v>27</v>
      </c>
      <c r="E17" s="7">
        <v>40</v>
      </c>
      <c r="F17" s="7">
        <v>68</v>
      </c>
      <c r="G17" s="7">
        <v>55</v>
      </c>
      <c r="H17" s="7">
        <v>88</v>
      </c>
      <c r="I17" s="7">
        <v>87</v>
      </c>
      <c r="J17" s="7">
        <v>65</v>
      </c>
      <c r="K17" s="7">
        <v>72</v>
      </c>
      <c r="L17" s="7">
        <v>77</v>
      </c>
      <c r="M17" s="7">
        <v>74</v>
      </c>
      <c r="N17" s="7">
        <v>55</v>
      </c>
      <c r="O17" s="7">
        <v>115</v>
      </c>
      <c r="P17" s="7">
        <v>64</v>
      </c>
      <c r="Q17" s="7">
        <v>61</v>
      </c>
      <c r="R17" s="7">
        <v>91</v>
      </c>
      <c r="S17" s="7">
        <v>111</v>
      </c>
      <c r="T17" s="7">
        <v>93</v>
      </c>
      <c r="U17" s="7">
        <v>65</v>
      </c>
      <c r="V17" s="7">
        <v>62</v>
      </c>
      <c r="W17" s="7">
        <v>60</v>
      </c>
      <c r="X17" s="7">
        <v>61</v>
      </c>
      <c r="Y17" s="7">
        <v>53</v>
      </c>
      <c r="Z17" s="7">
        <v>54</v>
      </c>
      <c r="AA17" s="7">
        <v>64</v>
      </c>
      <c r="AB17" s="7">
        <v>78</v>
      </c>
      <c r="AC17" s="7">
        <v>27</v>
      </c>
      <c r="AD17" s="7">
        <v>54</v>
      </c>
      <c r="AE17" s="7">
        <v>115</v>
      </c>
      <c r="AF17" s="7">
        <v>91</v>
      </c>
      <c r="AG17" s="7">
        <f>'[2]2024'!$B$22</f>
        <v>54</v>
      </c>
      <c r="AH17" s="7">
        <f>'[2]2025'!$B$24</f>
        <v>84</v>
      </c>
      <c r="AI17" s="9">
        <f>SUM(B17:AH17)</f>
        <v>2267</v>
      </c>
    </row>
    <row r="18" spans="1:37" x14ac:dyDescent="0.25">
      <c r="A18" s="7" t="s">
        <v>8</v>
      </c>
      <c r="B18" s="12">
        <f t="shared" ref="B18:H18" si="14">B17/B4*100</f>
        <v>35.238095238095241</v>
      </c>
      <c r="C18" s="12">
        <f t="shared" si="14"/>
        <v>42.763157894736842</v>
      </c>
      <c r="D18" s="12">
        <f t="shared" si="14"/>
        <v>50.943396226415096</v>
      </c>
      <c r="E18" s="12">
        <f t="shared" si="14"/>
        <v>39.603960396039604</v>
      </c>
      <c r="F18" s="12">
        <f t="shared" si="14"/>
        <v>27.868852459016392</v>
      </c>
      <c r="G18" s="12">
        <f t="shared" si="14"/>
        <v>31.609195402298852</v>
      </c>
      <c r="H18" s="12">
        <f t="shared" si="14"/>
        <v>41.706161137440759</v>
      </c>
      <c r="I18" s="12">
        <f t="shared" ref="I18:P18" si="15">I17/I4*100</f>
        <v>38.666666666666664</v>
      </c>
      <c r="J18" s="12">
        <f t="shared" si="15"/>
        <v>35.714285714285715</v>
      </c>
      <c r="K18" s="12">
        <f t="shared" si="15"/>
        <v>32.142857142857146</v>
      </c>
      <c r="L18" s="12">
        <f t="shared" si="15"/>
        <v>35.648148148148145</v>
      </c>
      <c r="M18" s="12">
        <f t="shared" si="15"/>
        <v>33.789954337899545</v>
      </c>
      <c r="N18" s="12">
        <f t="shared" si="15"/>
        <v>37.414965986394563</v>
      </c>
      <c r="O18" s="12">
        <f t="shared" si="15"/>
        <v>44.401544401544399</v>
      </c>
      <c r="P18" s="12">
        <f t="shared" si="15"/>
        <v>36.158192090395481</v>
      </c>
      <c r="Q18" s="12">
        <f>Q17/Q4*100</f>
        <v>35.882352941176471</v>
      </c>
      <c r="R18" s="12">
        <f>R17/R4*100</f>
        <v>38.723404255319153</v>
      </c>
      <c r="S18" s="12">
        <f>S17/S4*100</f>
        <v>49.775784753363226</v>
      </c>
      <c r="T18" s="12">
        <f>T17/T4*100</f>
        <v>40.434782608695649</v>
      </c>
      <c r="U18" s="12">
        <f>U17/U4*100</f>
        <v>37.572254335260112</v>
      </c>
      <c r="V18" s="12">
        <f t="shared" ref="V18:AC18" si="16">V17/V4*100</f>
        <v>37.349397590361441</v>
      </c>
      <c r="W18" s="12">
        <f t="shared" si="16"/>
        <v>45.112781954887218</v>
      </c>
      <c r="X18" s="12">
        <f t="shared" si="16"/>
        <v>46.212121212121211</v>
      </c>
      <c r="Y18" s="12">
        <f t="shared" si="16"/>
        <v>38.686131386861319</v>
      </c>
      <c r="Z18" s="12">
        <f t="shared" si="16"/>
        <v>43.548387096774192</v>
      </c>
      <c r="AA18" s="12">
        <f t="shared" si="16"/>
        <v>39.506172839506171</v>
      </c>
      <c r="AB18" s="12">
        <f t="shared" si="16"/>
        <v>40.837696335078533</v>
      </c>
      <c r="AC18" s="12">
        <f t="shared" si="16"/>
        <v>38.028169014084504</v>
      </c>
      <c r="AD18" s="12">
        <f>AD17/AD4*100</f>
        <v>39.705882352941174</v>
      </c>
      <c r="AE18" s="12">
        <f>AE17/AE4*100</f>
        <v>54.761904761904766</v>
      </c>
      <c r="AF18" s="12">
        <f>AF17/AF4*100</f>
        <v>41.55251141552511</v>
      </c>
      <c r="AG18" s="12">
        <f>AG17/AG4*100</f>
        <v>37.76223776223776</v>
      </c>
      <c r="AH18" s="12">
        <f>AH17/AH4*100</f>
        <v>47.457627118644069</v>
      </c>
      <c r="AI18" s="14">
        <f>AI17/SUM(I4:AG4)*100</f>
        <v>50.333037300177622</v>
      </c>
      <c r="AK18" s="2" t="s">
        <v>21</v>
      </c>
    </row>
    <row r="19" spans="1:3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13"/>
    </row>
    <row r="20" spans="1:3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13"/>
    </row>
    <row r="21" spans="1:37" x14ac:dyDescent="0.25">
      <c r="A21" s="4" t="s">
        <v>9</v>
      </c>
      <c r="B21" s="5">
        <v>1993</v>
      </c>
      <c r="C21" s="5">
        <v>1994</v>
      </c>
      <c r="D21" s="5">
        <v>1995</v>
      </c>
      <c r="E21" s="5">
        <v>1996</v>
      </c>
      <c r="F21" s="5">
        <v>1997</v>
      </c>
      <c r="G21" s="5">
        <v>1998</v>
      </c>
      <c r="H21" s="5">
        <v>1999</v>
      </c>
      <c r="I21" s="5">
        <v>2000</v>
      </c>
      <c r="J21" s="5">
        <v>2001</v>
      </c>
      <c r="K21" s="5">
        <v>2002</v>
      </c>
      <c r="L21" s="5">
        <v>2003</v>
      </c>
      <c r="M21" s="5">
        <v>2004</v>
      </c>
      <c r="N21" s="5">
        <v>2005</v>
      </c>
      <c r="O21" s="5">
        <v>2006</v>
      </c>
      <c r="P21" s="5">
        <v>2007</v>
      </c>
      <c r="Q21" s="5">
        <v>2008</v>
      </c>
      <c r="R21" s="6">
        <v>2009</v>
      </c>
      <c r="S21" s="6">
        <v>2010</v>
      </c>
      <c r="T21" s="6">
        <v>2011</v>
      </c>
      <c r="U21" s="6">
        <v>2012</v>
      </c>
      <c r="V21" s="6">
        <v>2013</v>
      </c>
      <c r="W21" s="6">
        <v>2014</v>
      </c>
      <c r="X21" s="6">
        <v>2015</v>
      </c>
      <c r="Y21" s="6">
        <v>2016</v>
      </c>
      <c r="Z21" s="6">
        <v>2017</v>
      </c>
      <c r="AA21" s="6">
        <v>2018</v>
      </c>
      <c r="AB21" s="6">
        <v>2019</v>
      </c>
      <c r="AC21" s="6">
        <v>2020</v>
      </c>
      <c r="AD21" s="6">
        <v>2021</v>
      </c>
      <c r="AE21" s="6">
        <v>2022</v>
      </c>
      <c r="AF21" s="6">
        <v>2023</v>
      </c>
      <c r="AG21" s="6">
        <v>2024</v>
      </c>
      <c r="AH21" s="6">
        <v>2025</v>
      </c>
      <c r="AI21" s="20" t="s">
        <v>25</v>
      </c>
    </row>
    <row r="22" spans="1:37" x14ac:dyDescent="0.25">
      <c r="A22" s="7" t="s">
        <v>10</v>
      </c>
      <c r="B22" s="7">
        <v>1343</v>
      </c>
      <c r="C22" s="7">
        <v>2091</v>
      </c>
      <c r="D22" s="7">
        <v>1480</v>
      </c>
      <c r="E22" s="7">
        <v>1980</v>
      </c>
      <c r="F22" s="7">
        <v>3151</v>
      </c>
      <c r="G22" s="7">
        <v>2554</v>
      </c>
      <c r="H22" s="7">
        <v>3241</v>
      </c>
      <c r="I22" s="7">
        <v>3179</v>
      </c>
      <c r="J22" s="7">
        <v>2774</v>
      </c>
      <c r="K22" s="7">
        <v>3278</v>
      </c>
      <c r="L22" s="7">
        <v>4174</v>
      </c>
      <c r="M22" s="7">
        <v>3820</v>
      </c>
      <c r="N22" s="7">
        <v>3292</v>
      </c>
      <c r="O22" s="7">
        <v>4274</v>
      </c>
      <c r="P22" s="7">
        <v>3124</v>
      </c>
      <c r="Q22" s="7">
        <v>2941</v>
      </c>
      <c r="R22" s="7">
        <v>3859</v>
      </c>
      <c r="S22" s="7">
        <v>4788</v>
      </c>
      <c r="T22" s="7">
        <v>4825</v>
      </c>
      <c r="U22" s="7">
        <v>2540</v>
      </c>
      <c r="V22" s="7">
        <v>3862</v>
      </c>
      <c r="W22" s="7">
        <v>2816</v>
      </c>
      <c r="X22" s="7">
        <v>2768</v>
      </c>
      <c r="Y22" s="7">
        <v>2921</v>
      </c>
      <c r="Z22" s="7">
        <v>2674</v>
      </c>
      <c r="AA22" s="7">
        <v>3465</v>
      </c>
      <c r="AB22" s="7">
        <v>3661</v>
      </c>
      <c r="AC22" s="7">
        <v>1198</v>
      </c>
      <c r="AD22" s="7">
        <v>2778</v>
      </c>
      <c r="AE22" s="7">
        <v>4453</v>
      </c>
      <c r="AF22" s="7">
        <f>'[3]23'!$AB$40</f>
        <v>4774</v>
      </c>
      <c r="AG22" s="7">
        <f>'[3]24'!$V$41</f>
        <v>3513</v>
      </c>
      <c r="AH22" s="7">
        <f>'[3]25'!$W$46</f>
        <v>4022</v>
      </c>
      <c r="AI22" s="9">
        <f>SUM(B22:AG22)</f>
        <v>101591</v>
      </c>
    </row>
    <row r="23" spans="1:37" x14ac:dyDescent="0.25">
      <c r="A23" s="7" t="s">
        <v>11</v>
      </c>
      <c r="B23" s="7">
        <v>169</v>
      </c>
      <c r="C23" s="7">
        <v>246</v>
      </c>
      <c r="D23" s="7">
        <v>124</v>
      </c>
      <c r="E23" s="7">
        <v>188</v>
      </c>
      <c r="F23" s="7">
        <v>341</v>
      </c>
      <c r="G23" s="7">
        <v>261</v>
      </c>
      <c r="H23" s="7">
        <v>326</v>
      </c>
      <c r="I23" s="7">
        <v>305</v>
      </c>
      <c r="J23" s="7">
        <v>243</v>
      </c>
      <c r="K23" s="7">
        <v>264</v>
      </c>
      <c r="L23" s="7">
        <v>305</v>
      </c>
      <c r="M23" s="7">
        <v>272</v>
      </c>
      <c r="N23" s="7">
        <v>240</v>
      </c>
      <c r="O23" s="7">
        <v>354</v>
      </c>
      <c r="P23" s="7">
        <v>259</v>
      </c>
      <c r="Q23" s="7">
        <v>253</v>
      </c>
      <c r="R23" s="7">
        <v>307</v>
      </c>
      <c r="S23" s="7">
        <v>324</v>
      </c>
      <c r="T23" s="7">
        <v>348</v>
      </c>
      <c r="U23" s="7">
        <v>187</v>
      </c>
      <c r="V23" s="7">
        <v>242</v>
      </c>
      <c r="W23" s="7">
        <v>222</v>
      </c>
      <c r="X23" s="7">
        <v>196</v>
      </c>
      <c r="Y23" s="7">
        <v>194</v>
      </c>
      <c r="Z23" s="7">
        <v>176</v>
      </c>
      <c r="AA23" s="7">
        <v>205</v>
      </c>
      <c r="AB23" s="7">
        <v>224</v>
      </c>
      <c r="AC23" s="7">
        <v>110</v>
      </c>
      <c r="AD23" s="7">
        <v>194</v>
      </c>
      <c r="AE23" s="7">
        <v>264</v>
      </c>
      <c r="AF23" s="7">
        <f>'[3]23'!$AC$40</f>
        <v>282</v>
      </c>
      <c r="AG23" s="7">
        <f>'[3]24'!$W$41</f>
        <v>233</v>
      </c>
      <c r="AH23" s="7">
        <f>'[3]25'!$X$46</f>
        <v>259</v>
      </c>
      <c r="AI23" s="9">
        <f>SUM(B23:AG23)</f>
        <v>7858</v>
      </c>
    </row>
    <row r="24" spans="1:37" x14ac:dyDescent="0.25">
      <c r="A24" s="7" t="s">
        <v>12</v>
      </c>
      <c r="B24" s="7">
        <v>26</v>
      </c>
      <c r="C24" s="7">
        <v>36</v>
      </c>
      <c r="D24" s="7">
        <v>21</v>
      </c>
      <c r="E24" s="7">
        <v>37</v>
      </c>
      <c r="F24" s="7">
        <v>62</v>
      </c>
      <c r="G24" s="7">
        <v>52</v>
      </c>
      <c r="H24" s="7">
        <v>57</v>
      </c>
      <c r="I24" s="7">
        <v>62</v>
      </c>
      <c r="J24" s="7">
        <v>50</v>
      </c>
      <c r="K24" s="7">
        <v>50</v>
      </c>
      <c r="L24" s="7">
        <v>79</v>
      </c>
      <c r="M24" s="7">
        <v>55</v>
      </c>
      <c r="N24" s="7">
        <v>49</v>
      </c>
      <c r="O24" s="7">
        <v>75</v>
      </c>
      <c r="P24" s="7">
        <v>53</v>
      </c>
      <c r="Q24" s="7">
        <v>45</v>
      </c>
      <c r="R24" s="7">
        <v>65</v>
      </c>
      <c r="S24" s="7">
        <v>59</v>
      </c>
      <c r="T24" s="7">
        <v>65</v>
      </c>
      <c r="U24" s="7">
        <v>38</v>
      </c>
      <c r="V24" s="7">
        <v>56</v>
      </c>
      <c r="W24" s="7">
        <v>40</v>
      </c>
      <c r="X24" s="7">
        <v>40</v>
      </c>
      <c r="Y24" s="7">
        <v>44</v>
      </c>
      <c r="Z24" s="7">
        <v>43</v>
      </c>
      <c r="AA24" s="7">
        <v>55</v>
      </c>
      <c r="AB24" s="7">
        <v>62</v>
      </c>
      <c r="AC24" s="7">
        <v>17</v>
      </c>
      <c r="AD24" s="7">
        <v>51</v>
      </c>
      <c r="AE24" s="7">
        <v>61</v>
      </c>
      <c r="AF24" s="7">
        <f>'[3]23'!$AD$40</f>
        <v>67</v>
      </c>
      <c r="AG24" s="7">
        <f>'[3]24'!$X$41</f>
        <v>48</v>
      </c>
      <c r="AH24" s="7">
        <f>'[3]25'!$Y$46</f>
        <v>55</v>
      </c>
      <c r="AI24" s="9">
        <f>SUM(B24:AG24)</f>
        <v>1620</v>
      </c>
    </row>
    <row r="25" spans="1:3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24"/>
      <c r="AC25" s="24"/>
      <c r="AD25" s="24"/>
      <c r="AE25" s="24"/>
      <c r="AF25" s="24"/>
      <c r="AG25" s="24"/>
      <c r="AH25" s="24"/>
      <c r="AI25" s="9"/>
    </row>
    <row r="26" spans="1:37" x14ac:dyDescent="0.25">
      <c r="A26" s="7" t="s">
        <v>4</v>
      </c>
      <c r="B26" s="10">
        <f>B22/(B23-B24)</f>
        <v>9.3916083916083917</v>
      </c>
      <c r="C26" s="10">
        <f t="shared" ref="C26:AI26" si="17">C22/(C23-C24)</f>
        <v>9.9571428571428573</v>
      </c>
      <c r="D26" s="10">
        <f t="shared" si="17"/>
        <v>14.368932038834952</v>
      </c>
      <c r="E26" s="10">
        <f t="shared" si="17"/>
        <v>13.112582781456954</v>
      </c>
      <c r="F26" s="10">
        <f t="shared" si="17"/>
        <v>11.293906810035843</v>
      </c>
      <c r="G26" s="10">
        <f t="shared" si="17"/>
        <v>12.220095693779903</v>
      </c>
      <c r="H26" s="10">
        <f t="shared" si="17"/>
        <v>12.048327137546469</v>
      </c>
      <c r="I26" s="10">
        <f t="shared" si="17"/>
        <v>13.08230452674897</v>
      </c>
      <c r="J26" s="10">
        <f t="shared" si="17"/>
        <v>14.373056994818652</v>
      </c>
      <c r="K26" s="10">
        <f t="shared" si="17"/>
        <v>15.317757009345794</v>
      </c>
      <c r="L26" s="10">
        <f t="shared" si="17"/>
        <v>18.469026548672566</v>
      </c>
      <c r="M26" s="10">
        <f t="shared" si="17"/>
        <v>17.603686635944701</v>
      </c>
      <c r="N26" s="10">
        <f t="shared" si="17"/>
        <v>17.235602094240839</v>
      </c>
      <c r="O26" s="10">
        <f t="shared" si="17"/>
        <v>15.318996415770609</v>
      </c>
      <c r="P26" s="10">
        <f t="shared" si="17"/>
        <v>15.16504854368932</v>
      </c>
      <c r="Q26" s="10">
        <f t="shared" si="17"/>
        <v>14.139423076923077</v>
      </c>
      <c r="R26" s="10">
        <f t="shared" si="17"/>
        <v>15.946280991735538</v>
      </c>
      <c r="S26" s="16">
        <f t="shared" si="17"/>
        <v>18.067924528301887</v>
      </c>
      <c r="T26" s="16">
        <f t="shared" ref="T26:AH26" si="18">T22/(T23-T24)</f>
        <v>17.049469964664311</v>
      </c>
      <c r="U26" s="16">
        <f t="shared" si="18"/>
        <v>17.046979865771814</v>
      </c>
      <c r="V26" s="16">
        <f t="shared" si="18"/>
        <v>20.763440860215052</v>
      </c>
      <c r="W26" s="16">
        <f t="shared" si="18"/>
        <v>15.472527472527473</v>
      </c>
      <c r="X26" s="16">
        <f t="shared" si="18"/>
        <v>17.743589743589745</v>
      </c>
      <c r="Y26" s="16">
        <f t="shared" ref="Y26:AF26" si="19">Y22/(Y23-Y24)</f>
        <v>19.473333333333333</v>
      </c>
      <c r="Z26" s="16">
        <f t="shared" si="19"/>
        <v>20.105263157894736</v>
      </c>
      <c r="AA26" s="16">
        <f t="shared" si="19"/>
        <v>23.1</v>
      </c>
      <c r="AB26" s="16">
        <f t="shared" si="19"/>
        <v>22.598765432098766</v>
      </c>
      <c r="AC26" s="16">
        <f t="shared" si="19"/>
        <v>12.881720430107526</v>
      </c>
      <c r="AD26" s="16">
        <f t="shared" si="19"/>
        <v>19.426573426573427</v>
      </c>
      <c r="AE26" s="16">
        <f t="shared" si="19"/>
        <v>21.935960591133004</v>
      </c>
      <c r="AF26" s="16">
        <f t="shared" si="19"/>
        <v>22.204651162790697</v>
      </c>
      <c r="AG26" s="16">
        <f t="shared" si="18"/>
        <v>18.98918918918919</v>
      </c>
      <c r="AH26" s="16">
        <f t="shared" si="18"/>
        <v>19.715686274509803</v>
      </c>
      <c r="AI26" s="11">
        <f t="shared" si="17"/>
        <v>16.285828791279258</v>
      </c>
    </row>
    <row r="27" spans="1:3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24"/>
      <c r="AF27" s="7"/>
      <c r="AG27" s="7"/>
      <c r="AH27" s="7"/>
      <c r="AI27" s="13"/>
    </row>
    <row r="28" spans="1:37" x14ac:dyDescent="0.25">
      <c r="A28" s="15" t="s">
        <v>15</v>
      </c>
      <c r="B28" s="7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1</v>
      </c>
      <c r="J28" s="8">
        <v>0</v>
      </c>
      <c r="K28" s="7">
        <v>0</v>
      </c>
      <c r="L28" s="7">
        <v>1</v>
      </c>
      <c r="M28" s="7">
        <v>2</v>
      </c>
      <c r="N28" s="7">
        <v>3</v>
      </c>
      <c r="O28" s="7">
        <v>0</v>
      </c>
      <c r="P28" s="7">
        <v>1</v>
      </c>
      <c r="Q28" s="7">
        <v>1</v>
      </c>
      <c r="R28" s="7">
        <v>2</v>
      </c>
      <c r="S28" s="7">
        <v>3</v>
      </c>
      <c r="T28" s="7">
        <v>1</v>
      </c>
      <c r="U28" s="7">
        <v>0</v>
      </c>
      <c r="V28" s="7">
        <v>4</v>
      </c>
      <c r="W28" s="7">
        <v>0</v>
      </c>
      <c r="X28" s="7">
        <v>1</v>
      </c>
      <c r="Y28" s="7">
        <v>4</v>
      </c>
      <c r="Z28" s="7">
        <v>1</v>
      </c>
      <c r="AA28" s="7">
        <v>2</v>
      </c>
      <c r="AB28" s="7">
        <v>1</v>
      </c>
      <c r="AC28" s="7">
        <v>1</v>
      </c>
      <c r="AD28" s="7">
        <v>3</v>
      </c>
      <c r="AE28" s="24">
        <v>2</v>
      </c>
      <c r="AF28" s="7">
        <f>'[3]23'!$AG$40</f>
        <v>1</v>
      </c>
      <c r="AG28" s="7">
        <f>'[3]24'!$AA$41</f>
        <v>4</v>
      </c>
      <c r="AH28" s="7">
        <f>'[3]25'!$AB$46</f>
        <v>0</v>
      </c>
      <c r="AI28" s="9">
        <f>SUM(B28:AG28)</f>
        <v>40</v>
      </c>
    </row>
    <row r="29" spans="1:37" x14ac:dyDescent="0.25">
      <c r="A29" s="15" t="s">
        <v>16</v>
      </c>
      <c r="B29" s="7">
        <v>3</v>
      </c>
      <c r="C29" s="8">
        <v>4</v>
      </c>
      <c r="D29" s="8">
        <v>3</v>
      </c>
      <c r="E29" s="8">
        <v>3</v>
      </c>
      <c r="F29" s="8">
        <v>7</v>
      </c>
      <c r="G29" s="8">
        <v>5</v>
      </c>
      <c r="H29" s="8">
        <v>7</v>
      </c>
      <c r="I29" s="8">
        <v>6</v>
      </c>
      <c r="J29" s="8">
        <v>3</v>
      </c>
      <c r="K29" s="7">
        <v>13</v>
      </c>
      <c r="L29" s="7">
        <v>11</v>
      </c>
      <c r="M29" s="7">
        <v>19</v>
      </c>
      <c r="N29" s="7">
        <v>8</v>
      </c>
      <c r="O29" s="7">
        <v>8</v>
      </c>
      <c r="P29" s="7">
        <v>5</v>
      </c>
      <c r="Q29" s="7">
        <v>7</v>
      </c>
      <c r="R29" s="7">
        <v>7</v>
      </c>
      <c r="S29" s="7">
        <v>18</v>
      </c>
      <c r="T29" s="7">
        <v>21</v>
      </c>
      <c r="U29" s="7">
        <v>10</v>
      </c>
      <c r="V29" s="7">
        <v>10</v>
      </c>
      <c r="W29" s="7">
        <v>12</v>
      </c>
      <c r="X29" s="7">
        <v>12</v>
      </c>
      <c r="Y29" s="7">
        <v>8</v>
      </c>
      <c r="Z29" s="7">
        <v>8</v>
      </c>
      <c r="AA29" s="7">
        <v>16</v>
      </c>
      <c r="AB29" s="7">
        <v>21</v>
      </c>
      <c r="AC29" s="7">
        <v>3</v>
      </c>
      <c r="AD29" s="7">
        <v>10</v>
      </c>
      <c r="AE29" s="24">
        <v>24</v>
      </c>
      <c r="AF29" s="7">
        <f>'[3]23'!$AH$40</f>
        <v>22</v>
      </c>
      <c r="AG29" s="7">
        <f>'[3]24'!$AB$41</f>
        <v>14</v>
      </c>
      <c r="AH29" s="7">
        <f>'[3]25'!$AC$46</f>
        <v>19</v>
      </c>
      <c r="AI29" s="9">
        <f>SUM(B29:AG29)</f>
        <v>328</v>
      </c>
    </row>
    <row r="30" spans="1:37" x14ac:dyDescent="0.25">
      <c r="A30" s="15" t="s">
        <v>17</v>
      </c>
      <c r="B30" s="7">
        <v>9</v>
      </c>
      <c r="C30" s="8">
        <v>13</v>
      </c>
      <c r="D30" s="8">
        <v>12</v>
      </c>
      <c r="E30" s="8">
        <v>20</v>
      </c>
      <c r="F30" s="8">
        <v>28</v>
      </c>
      <c r="G30" s="8">
        <v>28</v>
      </c>
      <c r="H30" s="8">
        <v>30</v>
      </c>
      <c r="I30" s="8">
        <v>32</v>
      </c>
      <c r="J30" s="8">
        <v>35</v>
      </c>
      <c r="K30" s="7">
        <v>28</v>
      </c>
      <c r="L30" s="7">
        <v>46</v>
      </c>
      <c r="M30" s="7">
        <v>25</v>
      </c>
      <c r="N30" s="7">
        <v>24</v>
      </c>
      <c r="O30" s="7">
        <v>47</v>
      </c>
      <c r="P30" s="7">
        <v>38</v>
      </c>
      <c r="Q30" s="7">
        <v>28</v>
      </c>
      <c r="R30" s="7">
        <v>46</v>
      </c>
      <c r="S30" s="7">
        <v>35</v>
      </c>
      <c r="T30" s="7">
        <v>48</v>
      </c>
      <c r="U30" s="7">
        <v>29</v>
      </c>
      <c r="V30" s="7">
        <v>36</v>
      </c>
      <c r="W30" s="7">
        <v>29</v>
      </c>
      <c r="X30" s="7">
        <v>25</v>
      </c>
      <c r="Y30" s="7">
        <v>23</v>
      </c>
      <c r="Z30" s="7">
        <v>31</v>
      </c>
      <c r="AA30" s="7">
        <v>29</v>
      </c>
      <c r="AB30" s="7">
        <v>33</v>
      </c>
      <c r="AC30" s="7">
        <v>11</v>
      </c>
      <c r="AD30" s="7">
        <v>23</v>
      </c>
      <c r="AE30" s="24">
        <v>38</v>
      </c>
      <c r="AF30" s="7">
        <f>'[3]23'!$AI$40</f>
        <v>56</v>
      </c>
      <c r="AG30" s="7">
        <f>'[3]24'!$AC$41</f>
        <v>30</v>
      </c>
      <c r="AH30" s="7">
        <f>'[3]25'!$AD$46</f>
        <v>34</v>
      </c>
      <c r="AI30" s="9">
        <f>SUM(B30:AG30)</f>
        <v>965</v>
      </c>
    </row>
    <row r="31" spans="1:37" x14ac:dyDescent="0.25">
      <c r="A31" s="7" t="s">
        <v>14</v>
      </c>
      <c r="B31" s="7">
        <f t="shared" ref="B31:K31" si="20">SUM(B28:B30)</f>
        <v>12</v>
      </c>
      <c r="C31" s="7">
        <f t="shared" si="20"/>
        <v>17</v>
      </c>
      <c r="D31" s="7">
        <f t="shared" si="20"/>
        <v>16</v>
      </c>
      <c r="E31" s="7">
        <f t="shared" si="20"/>
        <v>23</v>
      </c>
      <c r="F31" s="7">
        <f t="shared" si="20"/>
        <v>35</v>
      </c>
      <c r="G31" s="7">
        <f t="shared" si="20"/>
        <v>33</v>
      </c>
      <c r="H31" s="7">
        <f t="shared" si="20"/>
        <v>37</v>
      </c>
      <c r="I31" s="7">
        <f t="shared" si="20"/>
        <v>39</v>
      </c>
      <c r="J31" s="7">
        <f t="shared" si="20"/>
        <v>38</v>
      </c>
      <c r="K31" s="7">
        <f t="shared" si="20"/>
        <v>41</v>
      </c>
      <c r="L31" s="7">
        <f t="shared" ref="L31:S31" si="21">SUM(L28:L30)</f>
        <v>58</v>
      </c>
      <c r="M31" s="7">
        <f t="shared" si="21"/>
        <v>46</v>
      </c>
      <c r="N31" s="7">
        <f t="shared" si="21"/>
        <v>35</v>
      </c>
      <c r="O31" s="7">
        <f t="shared" si="21"/>
        <v>55</v>
      </c>
      <c r="P31" s="7">
        <f t="shared" si="21"/>
        <v>44</v>
      </c>
      <c r="Q31" s="7">
        <f>SUM(Q28:Q30)</f>
        <v>36</v>
      </c>
      <c r="R31" s="7">
        <f>SUM(R28:R30)</f>
        <v>55</v>
      </c>
      <c r="S31" s="7">
        <f t="shared" si="21"/>
        <v>56</v>
      </c>
      <c r="T31" s="7">
        <f t="shared" ref="T31:AH31" si="22">SUM(T28:T30)</f>
        <v>70</v>
      </c>
      <c r="U31" s="7">
        <f t="shared" si="22"/>
        <v>39</v>
      </c>
      <c r="V31" s="7">
        <f t="shared" si="22"/>
        <v>50</v>
      </c>
      <c r="W31" s="7">
        <f t="shared" si="22"/>
        <v>41</v>
      </c>
      <c r="X31" s="7">
        <f t="shared" si="22"/>
        <v>38</v>
      </c>
      <c r="Y31" s="7">
        <f t="shared" ref="Y31:AF31" si="23">SUM(Y28:Y30)</f>
        <v>35</v>
      </c>
      <c r="Z31" s="7">
        <f t="shared" si="23"/>
        <v>40</v>
      </c>
      <c r="AA31" s="7">
        <f t="shared" si="23"/>
        <v>47</v>
      </c>
      <c r="AB31" s="7">
        <f t="shared" si="23"/>
        <v>55</v>
      </c>
      <c r="AC31" s="7">
        <f t="shared" si="23"/>
        <v>15</v>
      </c>
      <c r="AD31" s="7">
        <f t="shared" si="23"/>
        <v>36</v>
      </c>
      <c r="AE31" s="24">
        <f t="shared" si="23"/>
        <v>64</v>
      </c>
      <c r="AF31" s="7">
        <f t="shared" si="23"/>
        <v>79</v>
      </c>
      <c r="AG31" s="7">
        <f t="shared" si="22"/>
        <v>48</v>
      </c>
      <c r="AH31" s="7">
        <f t="shared" si="22"/>
        <v>53</v>
      </c>
      <c r="AI31" s="9">
        <f>SUM(B31:AG31)</f>
        <v>1333</v>
      </c>
    </row>
    <row r="32" spans="1:3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24"/>
      <c r="AF32" s="7"/>
      <c r="AG32" s="7"/>
      <c r="AH32" s="7"/>
      <c r="AI32" s="13"/>
    </row>
    <row r="33" spans="1:37" x14ac:dyDescent="0.25">
      <c r="A33" s="7" t="s">
        <v>13</v>
      </c>
      <c r="B33" s="12">
        <f t="shared" ref="B33:K33" si="24">SUM(B28:B30)/B23*100</f>
        <v>7.1005917159763312</v>
      </c>
      <c r="C33" s="12">
        <f t="shared" si="24"/>
        <v>6.9105691056910574</v>
      </c>
      <c r="D33" s="12">
        <f t="shared" si="24"/>
        <v>12.903225806451612</v>
      </c>
      <c r="E33" s="12">
        <f t="shared" si="24"/>
        <v>12.23404255319149</v>
      </c>
      <c r="F33" s="12">
        <f t="shared" si="24"/>
        <v>10.263929618768328</v>
      </c>
      <c r="G33" s="12">
        <f t="shared" si="24"/>
        <v>12.643678160919542</v>
      </c>
      <c r="H33" s="12">
        <f t="shared" si="24"/>
        <v>11.349693251533742</v>
      </c>
      <c r="I33" s="12">
        <f t="shared" si="24"/>
        <v>12.786885245901638</v>
      </c>
      <c r="J33" s="12">
        <f t="shared" si="24"/>
        <v>15.637860082304528</v>
      </c>
      <c r="K33" s="12">
        <f t="shared" si="24"/>
        <v>15.530303030303031</v>
      </c>
      <c r="L33" s="12">
        <f>SUM(L28:L30)/L23*100</f>
        <v>19.016393442622949</v>
      </c>
      <c r="M33" s="12">
        <f>SUM(M28:M30)/M23*100</f>
        <v>16.911764705882355</v>
      </c>
      <c r="N33" s="12">
        <f>SUM(N28:N30)/N23*100</f>
        <v>14.583333333333334</v>
      </c>
      <c r="O33" s="12">
        <f>SUM(O28:O30)/O23*100</f>
        <v>15.53672316384181</v>
      </c>
      <c r="P33" s="12">
        <f>SUM(P28:P30)/P23*100</f>
        <v>16.988416988416986</v>
      </c>
      <c r="Q33" s="12">
        <f t="shared" ref="Q33:AH33" si="25">SUM(Q28:Q30)/Q23*100</f>
        <v>14.229249011857709</v>
      </c>
      <c r="R33" s="12">
        <f t="shared" si="25"/>
        <v>17.915309446254071</v>
      </c>
      <c r="S33" s="12">
        <f t="shared" si="25"/>
        <v>17.283950617283949</v>
      </c>
      <c r="T33" s="12">
        <f t="shared" si="25"/>
        <v>20.114942528735632</v>
      </c>
      <c r="U33" s="12">
        <f t="shared" si="25"/>
        <v>20.855614973262032</v>
      </c>
      <c r="V33" s="12">
        <f t="shared" si="25"/>
        <v>20.66115702479339</v>
      </c>
      <c r="W33" s="12">
        <f t="shared" si="25"/>
        <v>18.468468468468469</v>
      </c>
      <c r="X33" s="18">
        <f t="shared" ref="X33:AE33" si="26">SUM(X28:X30)/X23*100</f>
        <v>19.387755102040817</v>
      </c>
      <c r="Y33" s="18">
        <f t="shared" si="26"/>
        <v>18.041237113402062</v>
      </c>
      <c r="Z33" s="18">
        <f t="shared" si="26"/>
        <v>22.727272727272727</v>
      </c>
      <c r="AA33" s="18">
        <f t="shared" si="26"/>
        <v>22.926829268292686</v>
      </c>
      <c r="AB33" s="18">
        <f t="shared" si="26"/>
        <v>24.553571428571427</v>
      </c>
      <c r="AC33" s="18">
        <f t="shared" si="26"/>
        <v>13.636363636363635</v>
      </c>
      <c r="AD33" s="18">
        <f t="shared" si="26"/>
        <v>18.556701030927837</v>
      </c>
      <c r="AE33" s="18">
        <f t="shared" si="26"/>
        <v>24.242424242424242</v>
      </c>
      <c r="AF33" s="18">
        <f t="shared" ref="AF33" si="27">SUM(AF28:AF30)/AF23*100</f>
        <v>28.01418439716312</v>
      </c>
      <c r="AG33" s="18">
        <f t="shared" si="25"/>
        <v>20.600858369098713</v>
      </c>
      <c r="AH33" s="18">
        <f t="shared" si="25"/>
        <v>20.463320463320464</v>
      </c>
      <c r="AI33" s="14">
        <f>SUM(AI28:AI30)/AI23*100</f>
        <v>16.963603970475948</v>
      </c>
      <c r="AK33" s="3" t="s">
        <v>22</v>
      </c>
    </row>
    <row r="35" spans="1:37" x14ac:dyDescent="0.25">
      <c r="A35" s="22" t="s">
        <v>24</v>
      </c>
    </row>
    <row r="36" spans="1:37" x14ac:dyDescent="0.25">
      <c r="B36" s="12">
        <f>B26-B7</f>
        <v>-2.9607725607725612</v>
      </c>
      <c r="C36" s="12">
        <f t="shared" ref="C36:AI36" si="28">C26-C7</f>
        <v>-3.5296992481203002</v>
      </c>
      <c r="D36" s="12">
        <f t="shared" si="28"/>
        <v>-10.498992489466936</v>
      </c>
      <c r="E36" s="12">
        <f t="shared" si="28"/>
        <v>-5.5606845452757199</v>
      </c>
      <c r="F36" s="12">
        <f t="shared" si="28"/>
        <v>-1.8003554850461239</v>
      </c>
      <c r="G36" s="12">
        <f t="shared" si="28"/>
        <v>-2.3833525820821659</v>
      </c>
      <c r="H36" s="12">
        <f t="shared" si="28"/>
        <v>-4.4493031942070864</v>
      </c>
      <c r="I36" s="12">
        <f t="shared" si="28"/>
        <v>-1.3443621399176955</v>
      </c>
      <c r="J36" s="12">
        <f t="shared" si="28"/>
        <v>-2.5994704777088184</v>
      </c>
      <c r="K36" s="12">
        <f t="shared" si="28"/>
        <v>0.11239986648865141</v>
      </c>
      <c r="L36" s="12">
        <f t="shared" si="28"/>
        <v>0.2236561783021962</v>
      </c>
      <c r="M36" s="12">
        <f t="shared" si="28"/>
        <v>0.38907476379858252</v>
      </c>
      <c r="N36" s="12">
        <f t="shared" si="28"/>
        <v>-7.1113366812693641</v>
      </c>
      <c r="O36" s="12">
        <f t="shared" si="28"/>
        <v>-3.7080306112564188</v>
      </c>
      <c r="P36" s="12">
        <f t="shared" si="28"/>
        <v>-4.6485107783445798</v>
      </c>
      <c r="Q36" s="12">
        <f t="shared" si="28"/>
        <v>-7.0958710407239813</v>
      </c>
      <c r="R36" s="12">
        <f t="shared" si="28"/>
        <v>-3.3728679444346739</v>
      </c>
      <c r="S36" s="12">
        <f t="shared" si="28"/>
        <v>-9.349115830442507</v>
      </c>
      <c r="T36" s="12">
        <f t="shared" si="28"/>
        <v>-5.7809648179443833</v>
      </c>
      <c r="U36" s="12">
        <f t="shared" si="28"/>
        <v>1.2088295767544732</v>
      </c>
      <c r="V36" s="12">
        <f t="shared" si="28"/>
        <v>-7.1160772120741029</v>
      </c>
      <c r="W36" s="12">
        <f t="shared" si="28"/>
        <v>-12.92596876807403</v>
      </c>
      <c r="X36" s="12">
        <f t="shared" si="28"/>
        <v>-5.9155011655011656</v>
      </c>
      <c r="Y36" s="12">
        <f t="shared" si="28"/>
        <v>-5.4609732360097318</v>
      </c>
      <c r="Z36" s="12">
        <f t="shared" si="28"/>
        <v>-6.6608658743633278</v>
      </c>
      <c r="AA36" s="12">
        <f t="shared" si="28"/>
        <v>1.3716049382716058</v>
      </c>
      <c r="AB36" s="12">
        <f>AB26-AB7</f>
        <v>4.6930062697951023</v>
      </c>
      <c r="AC36" s="12">
        <f>AC26-AC7</f>
        <v>-10.963349992427686</v>
      </c>
      <c r="AD36" s="12">
        <f>AD26-AD7</f>
        <v>-3.6910736322501023</v>
      </c>
      <c r="AE36" s="12">
        <f>AE26-AE7</f>
        <v>-0.80689655172414021</v>
      </c>
      <c r="AF36" s="12">
        <f t="shared" ref="AF36" si="29">AF26-AF7</f>
        <v>2.0585324413295076</v>
      </c>
      <c r="AG36" s="12">
        <f t="shared" si="28"/>
        <v>-9.0038178038178032</v>
      </c>
      <c r="AH36" s="12">
        <f t="shared" si="28"/>
        <v>-4.9905284147557332</v>
      </c>
      <c r="AI36" s="23">
        <f t="shared" si="28"/>
        <v>-3.8318079855080178</v>
      </c>
    </row>
  </sheetData>
  <phoneticPr fontId="0" type="noConversion"/>
  <pageMargins left="0.35433070866141736" right="0.35433070866141736" top="1.1811023622047245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Stephens, Mark</cp:lastModifiedBy>
  <cp:lastPrinted>2020-10-18T14:18:46Z</cp:lastPrinted>
  <dcterms:created xsi:type="dcterms:W3CDTF">2001-08-31T11:44:48Z</dcterms:created>
  <dcterms:modified xsi:type="dcterms:W3CDTF">2025-10-13T20:00:26Z</dcterms:modified>
</cp:coreProperties>
</file>