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D8D6CAD4-44F5-4074-A5BF-85612EF4C7B2}" xr6:coauthVersionLast="47" xr6:coauthVersionMax="47" xr10:uidLastSave="{00000000-0000-0000-0000-000000000000}"/>
  <bookViews>
    <workbookView xWindow="-108" yWindow="-108" windowWidth="23256" windowHeight="13896" firstSheet="30" activeTab="41" xr2:uid="{00000000-000D-0000-FFFF-FFFF00000000}"/>
  </bookViews>
  <sheets>
    <sheet name="1993" sheetId="30" r:id="rId1"/>
    <sheet name="1994" sheetId="29" r:id="rId2"/>
    <sheet name="1995" sheetId="28" r:id="rId3"/>
    <sheet name="1996" sheetId="27" r:id="rId4"/>
    <sheet name="1997" sheetId="31" r:id="rId5"/>
    <sheet name="1998" sheetId="26" r:id="rId6"/>
    <sheet name="1999" sheetId="25" r:id="rId7"/>
    <sheet name="2000" sheetId="1" r:id="rId8"/>
    <sheet name="2001" sheetId="4" r:id="rId9"/>
    <sheet name="2002" sheetId="5" r:id="rId10"/>
    <sheet name="2003" sheetId="2" r:id="rId11"/>
    <sheet name="2004" sheetId="6" r:id="rId12"/>
    <sheet name="00-04" sheetId="37" r:id="rId13"/>
    <sheet name="2005" sheetId="7" r:id="rId14"/>
    <sheet name="2006" sheetId="8" r:id="rId15"/>
    <sheet name="2007" sheetId="9" r:id="rId16"/>
    <sheet name="2008" sheetId="10" r:id="rId17"/>
    <sheet name="2009" sheetId="11" r:id="rId18"/>
    <sheet name="05-09" sheetId="38" r:id="rId19"/>
    <sheet name="2010" sheetId="12" r:id="rId20"/>
    <sheet name="2011" sheetId="13" r:id="rId21"/>
    <sheet name="2012" sheetId="14" r:id="rId22"/>
    <sheet name="2013" sheetId="15" r:id="rId23"/>
    <sheet name="2014" sheetId="16" r:id="rId24"/>
    <sheet name="10-14" sheetId="39" r:id="rId25"/>
    <sheet name="2015" sheetId="17" r:id="rId26"/>
    <sheet name="2016" sheetId="18" r:id="rId27"/>
    <sheet name="2017" sheetId="19" r:id="rId28"/>
    <sheet name="2018" sheetId="20" r:id="rId29"/>
    <sheet name="2019" sheetId="21" r:id="rId30"/>
    <sheet name="15-19" sheetId="40" r:id="rId31"/>
    <sheet name="2020" sheetId="22" r:id="rId32"/>
    <sheet name="2021" sheetId="23" r:id="rId33"/>
    <sheet name="2022" sheetId="24" r:id="rId34"/>
    <sheet name="2023" sheetId="34" r:id="rId35"/>
    <sheet name="2024" sheetId="35" r:id="rId36"/>
    <sheet name="20-24" sheetId="41" r:id="rId37"/>
    <sheet name="2025" sheetId="36" r:id="rId38"/>
    <sheet name="93-99" sheetId="32" r:id="rId39"/>
    <sheet name="00-23" sheetId="3" r:id="rId40"/>
    <sheet name="career" sheetId="33" r:id="rId41"/>
    <sheet name="check" sheetId="42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3" l="1"/>
  <c r="B7" i="33"/>
  <c r="AC87" i="42"/>
  <c r="AB140" i="42" l="1"/>
  <c r="AC106" i="42"/>
  <c r="AC107" i="42"/>
  <c r="AC5" i="42"/>
  <c r="AC4" i="42"/>
  <c r="AC6" i="42"/>
  <c r="AC7" i="42"/>
  <c r="AC8" i="42"/>
  <c r="AC9" i="42"/>
  <c r="AC10" i="42"/>
  <c r="AC11" i="42"/>
  <c r="AC12" i="42"/>
  <c r="AC13" i="42"/>
  <c r="AC15" i="42"/>
  <c r="AC16" i="42"/>
  <c r="AC17" i="42"/>
  <c r="AC18" i="42"/>
  <c r="AC19" i="42"/>
  <c r="AC20" i="42"/>
  <c r="AC22" i="42"/>
  <c r="AC24" i="42"/>
  <c r="AC25" i="42"/>
  <c r="AC26" i="42"/>
  <c r="AC27" i="42"/>
  <c r="AC28" i="42"/>
  <c r="AC29" i="42"/>
  <c r="AC30" i="42"/>
  <c r="AC31" i="42"/>
  <c r="AC32" i="42"/>
  <c r="AC33" i="42"/>
  <c r="AC34" i="42"/>
  <c r="AC35" i="42"/>
  <c r="AC36" i="42"/>
  <c r="AC37" i="42"/>
  <c r="AC38" i="42"/>
  <c r="AC39" i="42"/>
  <c r="AC40" i="42"/>
  <c r="AC41" i="42"/>
  <c r="AC42" i="42"/>
  <c r="AC43" i="42"/>
  <c r="AC44" i="42"/>
  <c r="AC45" i="42"/>
  <c r="AC46" i="42"/>
  <c r="AC47" i="42"/>
  <c r="AC48" i="42"/>
  <c r="AC50" i="42"/>
  <c r="AC51" i="42"/>
  <c r="AC52" i="42"/>
  <c r="AC53" i="42"/>
  <c r="AC55" i="42"/>
  <c r="AC56" i="42"/>
  <c r="AC57" i="42"/>
  <c r="AC58" i="42"/>
  <c r="AC59" i="42"/>
  <c r="AC60" i="42"/>
  <c r="AC62" i="42"/>
  <c r="AC63" i="42"/>
  <c r="AC64" i="42"/>
  <c r="AC65" i="42"/>
  <c r="AC66" i="42"/>
  <c r="AC67" i="42"/>
  <c r="AC68" i="42"/>
  <c r="AC69" i="42"/>
  <c r="AC70" i="42"/>
  <c r="AC71" i="42"/>
  <c r="AC72" i="42"/>
  <c r="AC73" i="42"/>
  <c r="AC74" i="42"/>
  <c r="AC75" i="42"/>
  <c r="AC76" i="42"/>
  <c r="AC78" i="42"/>
  <c r="AC80" i="42"/>
  <c r="AC81" i="42"/>
  <c r="AC82" i="42"/>
  <c r="AC83" i="42"/>
  <c r="AC85" i="42"/>
  <c r="AC86" i="42"/>
  <c r="AC88" i="42"/>
  <c r="AC89" i="42"/>
  <c r="AC90" i="42"/>
  <c r="AC91" i="42"/>
  <c r="AC92" i="42"/>
  <c r="AC93" i="42"/>
  <c r="AC94" i="42"/>
  <c r="AC95" i="42"/>
  <c r="AC96" i="42"/>
  <c r="AC97" i="42"/>
  <c r="AC98" i="42"/>
  <c r="AC99" i="42"/>
  <c r="AC100" i="42"/>
  <c r="AC101" i="42"/>
  <c r="AC102" i="42"/>
  <c r="AC103" i="42"/>
  <c r="AC105" i="42"/>
  <c r="AC109" i="42"/>
  <c r="AC110" i="42"/>
  <c r="AC112" i="42"/>
  <c r="AC113" i="42"/>
  <c r="AC114" i="42"/>
  <c r="AC115" i="42"/>
  <c r="AC116" i="42"/>
  <c r="AC117" i="42"/>
  <c r="AC118" i="42"/>
  <c r="AC119" i="42"/>
  <c r="AC120" i="42"/>
  <c r="AC121" i="42"/>
  <c r="AC122" i="42"/>
  <c r="AC123" i="42"/>
  <c r="AC124" i="42"/>
  <c r="AC125" i="42"/>
  <c r="AC126" i="42"/>
  <c r="AC127" i="42"/>
  <c r="AC128" i="42"/>
  <c r="AC129" i="42"/>
  <c r="AC130" i="42"/>
  <c r="AC131" i="42"/>
  <c r="AC132" i="42"/>
  <c r="AC133" i="42"/>
  <c r="AC134" i="42"/>
  <c r="AC135" i="42"/>
  <c r="AC136" i="42"/>
  <c r="AC137" i="42"/>
  <c r="AC138" i="42"/>
  <c r="AC139" i="42"/>
  <c r="AC3" i="42"/>
  <c r="W140" i="42"/>
  <c r="X140" i="42"/>
  <c r="Y140" i="42"/>
  <c r="Z140" i="42"/>
  <c r="AA140" i="42"/>
  <c r="R140" i="42"/>
  <c r="S140" i="42"/>
  <c r="T140" i="42"/>
  <c r="U140" i="42"/>
  <c r="V140" i="42"/>
  <c r="M140" i="42"/>
  <c r="N140" i="42"/>
  <c r="O140" i="42"/>
  <c r="P140" i="42"/>
  <c r="Q140" i="42"/>
  <c r="D45" i="38"/>
  <c r="C140" i="42"/>
  <c r="D140" i="42"/>
  <c r="E140" i="42"/>
  <c r="F140" i="42"/>
  <c r="G140" i="42"/>
  <c r="H140" i="42"/>
  <c r="I140" i="42"/>
  <c r="J140" i="42"/>
  <c r="K140" i="42"/>
  <c r="L140" i="42"/>
  <c r="B111" i="42"/>
  <c r="AC111" i="42" s="1"/>
  <c r="B108" i="42"/>
  <c r="AC108" i="42" s="1"/>
  <c r="B104" i="42"/>
  <c r="AC104" i="42" s="1"/>
  <c r="AC84" i="42"/>
  <c r="B79" i="42"/>
  <c r="AC79" i="42" s="1"/>
  <c r="B77" i="42"/>
  <c r="AC77" i="42" s="1"/>
  <c r="B61" i="42"/>
  <c r="AC61" i="42" s="1"/>
  <c r="B54" i="42"/>
  <c r="AC54" i="42" s="1"/>
  <c r="B49" i="42"/>
  <c r="AC49" i="42" s="1"/>
  <c r="B23" i="42"/>
  <c r="AC23" i="42" s="1"/>
  <c r="B21" i="42"/>
  <c r="AC21" i="42" s="1"/>
  <c r="B14" i="42"/>
  <c r="AC14" i="42" s="1"/>
  <c r="G23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2" i="41"/>
  <c r="G21" i="41"/>
  <c r="G20" i="41"/>
  <c r="G19" i="41"/>
  <c r="G18" i="41"/>
  <c r="G17" i="41"/>
  <c r="G15" i="41"/>
  <c r="G14" i="41"/>
  <c r="G13" i="41"/>
  <c r="G12" i="41"/>
  <c r="G11" i="41"/>
  <c r="G10" i="41"/>
  <c r="G9" i="41"/>
  <c r="G8" i="41"/>
  <c r="G7" i="41"/>
  <c r="G6" i="41"/>
  <c r="G5" i="41"/>
  <c r="G4" i="41"/>
  <c r="G3" i="41"/>
  <c r="G2" i="41"/>
  <c r="G16" i="41"/>
  <c r="C46" i="41"/>
  <c r="D46" i="41"/>
  <c r="E46" i="41"/>
  <c r="F46" i="41"/>
  <c r="B46" i="41"/>
  <c r="G46" i="41" s="1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  <c r="G3" i="40"/>
  <c r="G2" i="40"/>
  <c r="G42" i="40"/>
  <c r="C42" i="40"/>
  <c r="D42" i="40"/>
  <c r="E42" i="40"/>
  <c r="F42" i="40"/>
  <c r="B42" i="40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7" i="39"/>
  <c r="G6" i="39"/>
  <c r="G5" i="39"/>
  <c r="G4" i="39"/>
  <c r="G3" i="39"/>
  <c r="G42" i="39"/>
  <c r="C42" i="39"/>
  <c r="D42" i="39"/>
  <c r="E42" i="39"/>
  <c r="F42" i="39"/>
  <c r="B42" i="39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4" i="38"/>
  <c r="G3" i="38"/>
  <c r="G18" i="38"/>
  <c r="F45" i="38"/>
  <c r="C45" i="38"/>
  <c r="B45" i="38"/>
  <c r="E45" i="38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4" i="37"/>
  <c r="G3" i="37"/>
  <c r="G2" i="37"/>
  <c r="G33" i="37"/>
  <c r="C33" i="37"/>
  <c r="D33" i="37"/>
  <c r="E33" i="37"/>
  <c r="F33" i="37"/>
  <c r="B33" i="37"/>
  <c r="B140" i="42" l="1"/>
  <c r="AC140" i="42" s="1"/>
  <c r="G45" i="38"/>
  <c r="B120" i="3"/>
  <c r="B53" i="33" l="1"/>
  <c r="B52" i="33"/>
  <c r="B49" i="33"/>
  <c r="B46" i="33"/>
  <c r="C45" i="33"/>
  <c r="B45" i="33"/>
  <c r="C44" i="33"/>
  <c r="B44" i="33"/>
  <c r="B41" i="33"/>
  <c r="B39" i="33"/>
  <c r="B37" i="33"/>
  <c r="C36" i="33"/>
  <c r="B36" i="33"/>
  <c r="C34" i="33"/>
  <c r="B34" i="33"/>
  <c r="B32" i="33"/>
  <c r="B31" i="33"/>
  <c r="B29" i="33"/>
  <c r="C13" i="33"/>
  <c r="C5" i="33"/>
  <c r="C25" i="33"/>
  <c r="B25" i="33"/>
  <c r="B14" i="33"/>
  <c r="B13" i="33"/>
  <c r="B12" i="33"/>
  <c r="B5" i="33"/>
  <c r="B3" i="33"/>
  <c r="C24" i="36"/>
  <c r="B24" i="36"/>
  <c r="B43" i="33"/>
  <c r="B21" i="33"/>
  <c r="C12" i="33"/>
  <c r="B10" i="33"/>
  <c r="B6" i="33"/>
  <c r="C22" i="35"/>
  <c r="B22" i="35"/>
  <c r="B51" i="33"/>
  <c r="C33" i="33"/>
  <c r="B33" i="33"/>
  <c r="B23" i="33"/>
  <c r="B78" i="33"/>
  <c r="B66" i="33"/>
  <c r="B54" i="3"/>
  <c r="B53" i="3"/>
  <c r="B51" i="3"/>
  <c r="B47" i="3"/>
  <c r="C46" i="3"/>
  <c r="B46" i="3"/>
  <c r="B43" i="3"/>
  <c r="B40" i="3"/>
  <c r="C39" i="3"/>
  <c r="B39" i="3"/>
  <c r="C37" i="3"/>
  <c r="B37" i="3"/>
  <c r="C36" i="3"/>
  <c r="B36" i="3"/>
  <c r="B35" i="3"/>
  <c r="C30" i="3"/>
  <c r="B30" i="3"/>
  <c r="B28" i="3"/>
  <c r="B18" i="3"/>
  <c r="B16" i="3"/>
  <c r="C15" i="3"/>
  <c r="B15" i="3"/>
  <c r="C14" i="3"/>
  <c r="B14" i="3"/>
  <c r="B11" i="3"/>
  <c r="B7" i="3"/>
  <c r="B6" i="3"/>
  <c r="B5" i="3"/>
  <c r="B4" i="3"/>
  <c r="C25" i="34"/>
  <c r="B25" i="34"/>
  <c r="C55" i="33"/>
  <c r="B55" i="33"/>
  <c r="B54" i="33"/>
  <c r="B140" i="33"/>
  <c r="B134" i="33"/>
  <c r="B121" i="33"/>
  <c r="B125" i="33"/>
  <c r="B127" i="33"/>
  <c r="B38" i="33"/>
  <c r="B109" i="33"/>
  <c r="B102" i="33"/>
  <c r="B115" i="33"/>
  <c r="B101" i="33"/>
  <c r="B99" i="33"/>
  <c r="C97" i="33"/>
  <c r="B97" i="33"/>
  <c r="B28" i="33"/>
  <c r="B27" i="33"/>
  <c r="B26" i="33"/>
  <c r="B92" i="33"/>
  <c r="B89" i="33"/>
  <c r="B87" i="33"/>
  <c r="C18" i="33"/>
  <c r="B18" i="33"/>
  <c r="B17" i="33"/>
  <c r="B85" i="33"/>
  <c r="B15" i="33"/>
  <c r="B74" i="33"/>
  <c r="B9" i="33"/>
  <c r="B72" i="33"/>
  <c r="B70" i="33"/>
  <c r="B69" i="33"/>
  <c r="B64" i="33"/>
  <c r="B139" i="33"/>
  <c r="B137" i="33"/>
  <c r="B136" i="33"/>
  <c r="B135" i="33"/>
  <c r="B133" i="33"/>
  <c r="B132" i="33"/>
  <c r="B129" i="33"/>
  <c r="B128" i="33"/>
  <c r="B126" i="33"/>
  <c r="B123" i="33"/>
  <c r="B122" i="33"/>
  <c r="B120" i="33"/>
  <c r="B119" i="33"/>
  <c r="B118" i="33"/>
  <c r="B117" i="33"/>
  <c r="B116" i="33"/>
  <c r="B114" i="33"/>
  <c r="B113" i="33"/>
  <c r="B112" i="33"/>
  <c r="B111" i="33"/>
  <c r="B110" i="33"/>
  <c r="B108" i="33"/>
  <c r="B107" i="33"/>
  <c r="B106" i="33"/>
  <c r="B105" i="33"/>
  <c r="B100" i="33"/>
  <c r="B98" i="33"/>
  <c r="B96" i="33"/>
  <c r="B95" i="33"/>
  <c r="B94" i="33"/>
  <c r="B93" i="33"/>
  <c r="B91" i="33"/>
  <c r="B90" i="33"/>
  <c r="B88" i="33"/>
  <c r="B86" i="33"/>
  <c r="B84" i="33"/>
  <c r="B83" i="33"/>
  <c r="B81" i="33"/>
  <c r="B79" i="33"/>
  <c r="C75" i="33"/>
  <c r="B75" i="33"/>
  <c r="C73" i="33"/>
  <c r="B73" i="33"/>
  <c r="B68" i="33"/>
  <c r="B67" i="33"/>
  <c r="B65" i="33"/>
  <c r="B63" i="33"/>
  <c r="B62" i="33"/>
  <c r="B61" i="33"/>
  <c r="B60" i="33"/>
  <c r="B59" i="33"/>
  <c r="B58" i="33"/>
  <c r="B57" i="33"/>
  <c r="B50" i="33"/>
  <c r="B138" i="33"/>
  <c r="C47" i="33"/>
  <c r="B47" i="33"/>
  <c r="C42" i="33"/>
  <c r="B42" i="33"/>
  <c r="B130" i="33"/>
  <c r="B131" i="33"/>
  <c r="B40" i="33"/>
  <c r="B124" i="33"/>
  <c r="B35" i="33"/>
  <c r="B104" i="33"/>
  <c r="B103" i="33"/>
  <c r="B30" i="33"/>
  <c r="B24" i="33"/>
  <c r="B22" i="33"/>
  <c r="C20" i="33"/>
  <c r="B20" i="33"/>
  <c r="C19" i="33"/>
  <c r="B19" i="33"/>
  <c r="C16" i="33"/>
  <c r="B16" i="33"/>
  <c r="B82" i="33"/>
  <c r="C80" i="33"/>
  <c r="B80" i="33"/>
  <c r="C15" i="33"/>
  <c r="B77" i="33"/>
  <c r="B76" i="33"/>
  <c r="B11" i="33"/>
  <c r="B71" i="33"/>
  <c r="C8" i="33"/>
  <c r="B8" i="33"/>
  <c r="C4" i="33"/>
  <c r="B4" i="33"/>
  <c r="B2" i="33"/>
  <c r="C40" i="32"/>
  <c r="B40" i="32"/>
  <c r="C38" i="32"/>
  <c r="B38" i="32"/>
  <c r="B37" i="32"/>
  <c r="B36" i="32"/>
  <c r="B35" i="32"/>
  <c r="B34" i="32"/>
  <c r="B33" i="32"/>
  <c r="C32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C19" i="32"/>
  <c r="B19" i="32"/>
  <c r="B18" i="32"/>
  <c r="B17" i="32"/>
  <c r="B16" i="32"/>
  <c r="B15" i="32"/>
  <c r="B14" i="32"/>
  <c r="B13" i="32"/>
  <c r="C12" i="32"/>
  <c r="B12" i="32"/>
  <c r="B11" i="32"/>
  <c r="B10" i="32"/>
  <c r="B9" i="32"/>
  <c r="B8" i="32"/>
  <c r="B7" i="32"/>
  <c r="B6" i="32"/>
  <c r="B5" i="32"/>
  <c r="B4" i="32"/>
  <c r="B3" i="32"/>
  <c r="C11" i="30"/>
  <c r="B11" i="30"/>
  <c r="C14" i="29"/>
  <c r="B14" i="29"/>
  <c r="C12" i="28"/>
  <c r="B12" i="28"/>
  <c r="C16" i="27"/>
  <c r="B16" i="27"/>
  <c r="C16" i="26"/>
  <c r="C17" i="31"/>
  <c r="B17" i="31"/>
  <c r="B16" i="26"/>
  <c r="B23" i="25"/>
  <c r="B29" i="3"/>
  <c r="B49" i="3"/>
  <c r="B45" i="3"/>
  <c r="B101" i="3"/>
  <c r="B106" i="3"/>
  <c r="B38" i="3"/>
  <c r="B83" i="3"/>
  <c r="B84" i="3"/>
  <c r="B21" i="3"/>
  <c r="C27" i="24"/>
  <c r="B27" i="24"/>
  <c r="B48" i="3"/>
  <c r="B105" i="3"/>
  <c r="B87" i="3"/>
  <c r="C68" i="3"/>
  <c r="B68" i="3"/>
  <c r="C23" i="23"/>
  <c r="B23" i="23"/>
  <c r="B95" i="3"/>
  <c r="B92" i="3"/>
  <c r="B77" i="3"/>
  <c r="B31" i="3"/>
  <c r="C67" i="3"/>
  <c r="B67" i="3"/>
  <c r="C19" i="22"/>
  <c r="B19" i="22"/>
  <c r="B91" i="3"/>
  <c r="B32" i="3"/>
  <c r="B25" i="3"/>
  <c r="B9" i="3"/>
  <c r="B8" i="3"/>
  <c r="C26" i="21"/>
  <c r="B26" i="21"/>
  <c r="B74" i="3"/>
  <c r="C48" i="3"/>
  <c r="B23" i="20"/>
  <c r="C23" i="20"/>
  <c r="B89" i="3"/>
  <c r="B23" i="3"/>
  <c r="C20" i="3"/>
  <c r="B20" i="3"/>
  <c r="C8" i="3"/>
  <c r="C21" i="19"/>
  <c r="B21" i="19"/>
  <c r="B97" i="3"/>
  <c r="B107" i="3"/>
  <c r="B88" i="3"/>
  <c r="B69" i="3"/>
  <c r="C3" i="3"/>
  <c r="B3" i="3"/>
  <c r="C22" i="18"/>
  <c r="B22" i="18"/>
  <c r="B10" i="3"/>
  <c r="B58" i="3"/>
  <c r="B115" i="3"/>
  <c r="B27" i="17"/>
  <c r="B108" i="3"/>
  <c r="B98" i="3"/>
  <c r="B94" i="3"/>
  <c r="C27" i="17"/>
  <c r="B75" i="3"/>
  <c r="B72" i="3"/>
  <c r="C22" i="16"/>
  <c r="B22" i="16"/>
  <c r="B109" i="3"/>
  <c r="B110" i="3"/>
  <c r="B42" i="3"/>
  <c r="B24" i="3"/>
  <c r="B60" i="3"/>
  <c r="C24" i="15"/>
  <c r="B24" i="15"/>
  <c r="B27" i="3"/>
  <c r="B52" i="3"/>
  <c r="B93" i="3"/>
  <c r="B61" i="3"/>
  <c r="C24" i="14"/>
  <c r="B24" i="14"/>
  <c r="B22" i="1"/>
  <c r="B25" i="4"/>
  <c r="C25" i="4"/>
  <c r="B21" i="5"/>
  <c r="C21" i="5"/>
  <c r="B22" i="2"/>
  <c r="C22" i="2"/>
  <c r="B21" i="6"/>
  <c r="C21" i="6"/>
  <c r="B21" i="7"/>
  <c r="C21" i="7"/>
  <c r="B29" i="8"/>
  <c r="C29" i="8"/>
  <c r="B34" i="9"/>
  <c r="C34" i="9"/>
  <c r="B29" i="10"/>
  <c r="C29" i="10"/>
  <c r="B30" i="11"/>
  <c r="C30" i="11"/>
  <c r="B31" i="12"/>
  <c r="C31" i="12"/>
  <c r="B28" i="13"/>
  <c r="C28" i="13"/>
  <c r="B2" i="3"/>
  <c r="B57" i="3"/>
  <c r="B12" i="3"/>
  <c r="B13" i="3"/>
  <c r="B17" i="3"/>
  <c r="B19" i="3"/>
  <c r="C19" i="3"/>
  <c r="B71" i="3"/>
  <c r="B22" i="3"/>
  <c r="C22" i="3"/>
  <c r="C24" i="3"/>
  <c r="C25" i="3"/>
  <c r="B26" i="3"/>
  <c r="C26" i="3"/>
  <c r="B33" i="3"/>
  <c r="B34" i="3"/>
  <c r="B81" i="3"/>
  <c r="B96" i="3"/>
  <c r="B99" i="3"/>
  <c r="B41" i="3"/>
  <c r="B103" i="3"/>
  <c r="B44" i="3"/>
  <c r="C44" i="3"/>
  <c r="C45" i="3"/>
  <c r="B50" i="3"/>
  <c r="B114" i="3"/>
  <c r="B56" i="3"/>
  <c r="B59" i="3"/>
  <c r="B62" i="3"/>
  <c r="B63" i="3"/>
  <c r="B64" i="3"/>
  <c r="B65" i="3"/>
  <c r="B66" i="3"/>
  <c r="B70" i="3"/>
  <c r="B73" i="3"/>
  <c r="B76" i="3"/>
  <c r="B78" i="3"/>
  <c r="B79" i="3"/>
  <c r="B80" i="3"/>
  <c r="B82" i="3"/>
  <c r="B85" i="3"/>
  <c r="B86" i="3"/>
  <c r="B90" i="3"/>
  <c r="B100" i="3"/>
  <c r="B102" i="3"/>
  <c r="B104" i="3"/>
  <c r="B111" i="3"/>
  <c r="B112" i="3"/>
  <c r="B113" i="3"/>
  <c r="B117" i="3"/>
  <c r="C117" i="3"/>
  <c r="B116" i="3"/>
  <c r="C141" i="33" l="1"/>
  <c r="B141" i="33"/>
  <c r="C142" i="33"/>
  <c r="B142" i="33"/>
</calcChain>
</file>

<file path=xl/sharedStrings.xml><?xml version="1.0" encoding="utf-8"?>
<sst xmlns="http://schemas.openxmlformats.org/spreadsheetml/2006/main" count="1346" uniqueCount="246">
  <si>
    <t>Catches - 2000 season</t>
  </si>
  <si>
    <t>P Stephens</t>
  </si>
  <si>
    <t>O'Reilly</t>
  </si>
  <si>
    <t>Durnall</t>
  </si>
  <si>
    <t>J Furnham</t>
  </si>
  <si>
    <t>Holliday</t>
  </si>
  <si>
    <t xml:space="preserve">Durnall </t>
  </si>
  <si>
    <t>Anthony</t>
  </si>
  <si>
    <t>A Furnham</t>
  </si>
  <si>
    <t>Hood</t>
  </si>
  <si>
    <t>Nimesh</t>
  </si>
  <si>
    <t>Lewis</t>
  </si>
  <si>
    <t>John</t>
  </si>
  <si>
    <t>Prestwood</t>
  </si>
  <si>
    <t>J Prior</t>
  </si>
  <si>
    <t>M Stephens</t>
  </si>
  <si>
    <t>Vyas</t>
  </si>
  <si>
    <t>Wallace</t>
  </si>
  <si>
    <t>Williams</t>
  </si>
  <si>
    <t>Catches - 2001 season</t>
  </si>
  <si>
    <t>Chase</t>
  </si>
  <si>
    <t>Clapham</t>
  </si>
  <si>
    <t>Goad</t>
  </si>
  <si>
    <t>Gough</t>
  </si>
  <si>
    <t>Ryde</t>
  </si>
  <si>
    <t>D Evans</t>
  </si>
  <si>
    <t>Catches - 2002 season</t>
  </si>
  <si>
    <t>Foote</t>
  </si>
  <si>
    <t>Catches - 2003 season</t>
  </si>
  <si>
    <t>Daine</t>
  </si>
  <si>
    <t>S Venkat</t>
  </si>
  <si>
    <t>Fitzgerald</t>
  </si>
  <si>
    <t>D Thomas</t>
  </si>
  <si>
    <t>Catches - 2004 season</t>
  </si>
  <si>
    <t>Dain</t>
  </si>
  <si>
    <t>Biggs</t>
  </si>
  <si>
    <t>J Thomas</t>
  </si>
  <si>
    <t>Foxsmith</t>
  </si>
  <si>
    <t>Catches - 2005 season</t>
  </si>
  <si>
    <t>caught</t>
  </si>
  <si>
    <t>stumped</t>
  </si>
  <si>
    <t>C Ryde</t>
  </si>
  <si>
    <t>D Harris</t>
  </si>
  <si>
    <t>Hirani</t>
  </si>
  <si>
    <t>M Smith</t>
  </si>
  <si>
    <t>Roach</t>
  </si>
  <si>
    <t>Pike</t>
  </si>
  <si>
    <t>Swain</t>
  </si>
  <si>
    <t>Afzaal</t>
  </si>
  <si>
    <t>K Mavely</t>
  </si>
  <si>
    <t>M Davies</t>
  </si>
  <si>
    <t>C Mavely</t>
  </si>
  <si>
    <t>Catches - 2006 season</t>
  </si>
  <si>
    <t>Dewberry</t>
  </si>
  <si>
    <t>Sage</t>
  </si>
  <si>
    <t>Catches - 2007 season</t>
  </si>
  <si>
    <t>Brearley</t>
  </si>
  <si>
    <t>Akbari</t>
  </si>
  <si>
    <t>Bannister</t>
  </si>
  <si>
    <t>Adefajo</t>
  </si>
  <si>
    <t>Lock</t>
  </si>
  <si>
    <t>Hand</t>
  </si>
  <si>
    <t>Bell</t>
  </si>
  <si>
    <t>Karim</t>
  </si>
  <si>
    <t>Catches - 2008 season</t>
  </si>
  <si>
    <t>Catches - 2009 season</t>
  </si>
  <si>
    <t>Stewart</t>
  </si>
  <si>
    <t>Kannan</t>
  </si>
  <si>
    <t>Davies</t>
  </si>
  <si>
    <t>Jamal</t>
  </si>
  <si>
    <t>Warwick</t>
  </si>
  <si>
    <t>Also</t>
  </si>
  <si>
    <t>Catches - 2010 season</t>
  </si>
  <si>
    <t>Britton</t>
  </si>
  <si>
    <t>Day</t>
  </si>
  <si>
    <t>Jebin</t>
  </si>
  <si>
    <t>Loveridge</t>
  </si>
  <si>
    <t>Raj</t>
  </si>
  <si>
    <t>Rijas</t>
  </si>
  <si>
    <t>Day G</t>
  </si>
  <si>
    <t>Davies M</t>
  </si>
  <si>
    <t>G Thomas</t>
  </si>
  <si>
    <t>Lal</t>
  </si>
  <si>
    <t>Al-Nauimi</t>
  </si>
  <si>
    <t>Catches - 2011 season</t>
  </si>
  <si>
    <t>Al-Naumi</t>
  </si>
  <si>
    <t>Catches - 2012 season</t>
  </si>
  <si>
    <t>Bowes</t>
  </si>
  <si>
    <t>Bamber</t>
  </si>
  <si>
    <t>Orfila</t>
  </si>
  <si>
    <t>?</t>
  </si>
  <si>
    <t>Obee</t>
  </si>
  <si>
    <t>2 unknown are v Uni Staff Jun 28</t>
  </si>
  <si>
    <t>1unknown v Vagrants Sep 9</t>
  </si>
  <si>
    <t>Catches - 2013 season</t>
  </si>
  <si>
    <t>Tomos</t>
  </si>
  <si>
    <t>Mason-Wilkes</t>
  </si>
  <si>
    <t>Harding</t>
  </si>
  <si>
    <t xml:space="preserve">1unknown v Medics </t>
  </si>
  <si>
    <t>Tangney</t>
  </si>
  <si>
    <t>Catches - 2014 season</t>
  </si>
  <si>
    <t>Fogg</t>
  </si>
  <si>
    <t>CT</t>
  </si>
  <si>
    <t>ST</t>
  </si>
  <si>
    <t>Catches - 2015 season</t>
  </si>
  <si>
    <t>Purnell</t>
  </si>
  <si>
    <t>Patel A</t>
  </si>
  <si>
    <t>Owens</t>
  </si>
  <si>
    <t>Thomas D</t>
  </si>
  <si>
    <t>Andrews</t>
  </si>
  <si>
    <t>end 2015</t>
  </si>
  <si>
    <t>Catches - 2016 season</t>
  </si>
  <si>
    <t>Edwards</t>
  </si>
  <si>
    <t>Bluff</t>
  </si>
  <si>
    <t>Mukhter</t>
  </si>
  <si>
    <t>Afzaal N</t>
  </si>
  <si>
    <t>Powling</t>
  </si>
  <si>
    <t>Staines</t>
  </si>
  <si>
    <t>Staines D</t>
  </si>
  <si>
    <t>Powling R</t>
  </si>
  <si>
    <t>end 2016</t>
  </si>
  <si>
    <t>Catches - 2017 season</t>
  </si>
  <si>
    <t>Ellis</t>
  </si>
  <si>
    <t>Stephens M</t>
  </si>
  <si>
    <t>Stephens P</t>
  </si>
  <si>
    <t>Bywater</t>
  </si>
  <si>
    <t>Furnham A</t>
  </si>
  <si>
    <t>Nash</t>
  </si>
  <si>
    <t>Nash S</t>
  </si>
  <si>
    <t>Catches - 2018 season</t>
  </si>
  <si>
    <t>Shine M</t>
  </si>
  <si>
    <t>White D</t>
  </si>
  <si>
    <t>Cullen</t>
  </si>
  <si>
    <t>Goodwin R</t>
  </si>
  <si>
    <t>end 2018</t>
  </si>
  <si>
    <t>end 2017</t>
  </si>
  <si>
    <t>Catches - 2019 season</t>
  </si>
  <si>
    <t>Hodkinson</t>
  </si>
  <si>
    <t>O'Boyle</t>
  </si>
  <si>
    <t>end 2019</t>
  </si>
  <si>
    <t>Catches - 2020 season</t>
  </si>
  <si>
    <t>Chettlebury</t>
  </si>
  <si>
    <t>end 2020</t>
  </si>
  <si>
    <t>Offley</t>
  </si>
  <si>
    <t>Marugonda</t>
  </si>
  <si>
    <t>Jackson</t>
  </si>
  <si>
    <t>Peacock</t>
  </si>
  <si>
    <t>Jackson K</t>
  </si>
  <si>
    <t>Catches - 2021 season</t>
  </si>
  <si>
    <t>Clemens</t>
  </si>
  <si>
    <t>Morgan J</t>
  </si>
  <si>
    <t>Dean P</t>
  </si>
  <si>
    <t>Clemens S</t>
  </si>
  <si>
    <t>end 2021</t>
  </si>
  <si>
    <t>Catches - 2022 season</t>
  </si>
  <si>
    <t>Lyons</t>
  </si>
  <si>
    <t>Heath</t>
  </si>
  <si>
    <t>Sim</t>
  </si>
  <si>
    <t>Finch</t>
  </si>
  <si>
    <t>Davies R</t>
  </si>
  <si>
    <t>Dean</t>
  </si>
  <si>
    <t>Ravi</t>
  </si>
  <si>
    <t>W Mason-Wilkes</t>
  </si>
  <si>
    <t>4 catches v D Powis, July 31st</t>
  </si>
  <si>
    <t>end</t>
  </si>
  <si>
    <t>Catches - 1999 season</t>
  </si>
  <si>
    <t>unknown</t>
  </si>
  <si>
    <t>A Terry</t>
  </si>
  <si>
    <t>R Brown</t>
  </si>
  <si>
    <t>R Chase</t>
  </si>
  <si>
    <t>Catches - 1998 season</t>
  </si>
  <si>
    <t>Catches - 1997 season</t>
  </si>
  <si>
    <t>Catches - 1996 season</t>
  </si>
  <si>
    <t>Ford</t>
  </si>
  <si>
    <t>Gibbs</t>
  </si>
  <si>
    <t>Long</t>
  </si>
  <si>
    <t>Roncetti</t>
  </si>
  <si>
    <t>Catches - 1995 season</t>
  </si>
  <si>
    <t>Kernick</t>
  </si>
  <si>
    <t>Breeze</t>
  </si>
  <si>
    <t>Clark</t>
  </si>
  <si>
    <t>Ludders</t>
  </si>
  <si>
    <t>Catches - 1994 season</t>
  </si>
  <si>
    <t>Holdaway</t>
  </si>
  <si>
    <t>Murphy</t>
  </si>
  <si>
    <t>Richards</t>
  </si>
  <si>
    <t>Lewis R</t>
  </si>
  <si>
    <t>Owen</t>
  </si>
  <si>
    <t>Catches - 1993 season</t>
  </si>
  <si>
    <t>Bee P</t>
  </si>
  <si>
    <t>Purse</t>
  </si>
  <si>
    <t>Griffiths</t>
  </si>
  <si>
    <t>Prior J</t>
  </si>
  <si>
    <t>Terry A</t>
  </si>
  <si>
    <t>Furnham J</t>
  </si>
  <si>
    <t>Lewis D</t>
  </si>
  <si>
    <t>Brown R</t>
  </si>
  <si>
    <t>Catches - 1993 to 1999 season</t>
  </si>
  <si>
    <t>Ct</t>
  </si>
  <si>
    <t>St</t>
  </si>
  <si>
    <t>Catches and stumpings: career</t>
  </si>
  <si>
    <t>Williams M</t>
  </si>
  <si>
    <t>Beaumont J</t>
  </si>
  <si>
    <t>Bhatt Nischay</t>
  </si>
  <si>
    <t>Biggs S</t>
  </si>
  <si>
    <t>Bluff T</t>
  </si>
  <si>
    <t>Cullen M</t>
  </si>
  <si>
    <t>Davies Rhys</t>
  </si>
  <si>
    <t>Druce T</t>
  </si>
  <si>
    <t>Owens R</t>
  </si>
  <si>
    <t>Sayers R</t>
  </si>
  <si>
    <t>Warren L</t>
  </si>
  <si>
    <t>White G</t>
  </si>
  <si>
    <t>Catches - 2023 season</t>
  </si>
  <si>
    <t>Beaumont</t>
  </si>
  <si>
    <t>Bhatt</t>
  </si>
  <si>
    <t>Druce</t>
  </si>
  <si>
    <t>Sayers</t>
  </si>
  <si>
    <t>min 8 dismissals or play in 2023</t>
  </si>
  <si>
    <t>Catches: 1993 - present</t>
  </si>
  <si>
    <t>Catches - 2024 season</t>
  </si>
  <si>
    <t>Lewis J</t>
  </si>
  <si>
    <t>Wilkes</t>
  </si>
  <si>
    <t>Goyal</t>
  </si>
  <si>
    <t>Jones Kevin</t>
  </si>
  <si>
    <t>Stagg</t>
  </si>
  <si>
    <t>Biggs P</t>
  </si>
  <si>
    <t>Catches - 2025 season</t>
  </si>
  <si>
    <t>Ahmed H</t>
  </si>
  <si>
    <t>Raj P</t>
  </si>
  <si>
    <t>min 10 dismissals or play in 2025</t>
  </si>
  <si>
    <t>Evans D</t>
  </si>
  <si>
    <t>Thomas J</t>
  </si>
  <si>
    <t>Venkat</t>
  </si>
  <si>
    <t>Mavely C</t>
  </si>
  <si>
    <t>Mavely K</t>
  </si>
  <si>
    <t>Smith M</t>
  </si>
  <si>
    <t>Kanan</t>
  </si>
  <si>
    <t>Harris D</t>
  </si>
  <si>
    <t>Thomas G</t>
  </si>
  <si>
    <t>Ptangney</t>
  </si>
  <si>
    <t>Warren</t>
  </si>
  <si>
    <t>Jones Kev</t>
  </si>
  <si>
    <t xml:space="preserve"> 93-99</t>
  </si>
  <si>
    <t>Terry</t>
  </si>
  <si>
    <t xml:space="preserve">Shine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</si>
</sst>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7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17" fontId="6" fillId="0" borderId="0" xfId="0" applyNumberFormat="1" applyFont="1"/>
    <xf numFmtId="0" fontId="6" fillId="0" borderId="0" xfId="0" applyFont="1" applyFill="1"/>
    <xf numFmtId="0" fontId="0" fillId="0" borderId="0" xfId="0" applyFill="1"/>
    <xf numFmtId="0" fontId="0" fillId="0" borderId="0" xfId="0" applyBorder="1"/>
    <xf numFmtId="0" fontId="0" fillId="0" borderId="1" xfId="0" applyBorder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0" fontId="8" fillId="0" borderId="0" xfId="0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19" sqref="B19"/>
    </sheetView>
  </sheetViews>
  <sheetFormatPr defaultRowHeight="13.2" x14ac:dyDescent="0.25"/>
  <cols>
    <col min="1" max="1" width="10.21875" customWidth="1"/>
  </cols>
  <sheetData>
    <row r="1" spans="1:3" ht="15.6" x14ac:dyDescent="0.3">
      <c r="A1" s="1" t="s">
        <v>188</v>
      </c>
    </row>
    <row r="3" spans="1:3" x14ac:dyDescent="0.25">
      <c r="A3" t="s">
        <v>189</v>
      </c>
      <c r="B3">
        <v>2</v>
      </c>
    </row>
    <row r="4" spans="1:3" x14ac:dyDescent="0.25">
      <c r="A4" t="s">
        <v>6</v>
      </c>
      <c r="B4">
        <v>1</v>
      </c>
    </row>
    <row r="5" spans="1:3" x14ac:dyDescent="0.25">
      <c r="A5" t="s">
        <v>191</v>
      </c>
      <c r="B5">
        <v>1</v>
      </c>
    </row>
    <row r="6" spans="1:3" x14ac:dyDescent="0.25">
      <c r="A6" t="s">
        <v>178</v>
      </c>
      <c r="B6">
        <v>1</v>
      </c>
      <c r="C6">
        <v>1</v>
      </c>
    </row>
    <row r="7" spans="1:3" x14ac:dyDescent="0.25">
      <c r="A7" t="s">
        <v>14</v>
      </c>
      <c r="B7">
        <v>1</v>
      </c>
    </row>
    <row r="8" spans="1:3" x14ac:dyDescent="0.25">
      <c r="A8" t="s">
        <v>190</v>
      </c>
      <c r="B8">
        <v>2</v>
      </c>
    </row>
    <row r="9" spans="1:3" x14ac:dyDescent="0.25">
      <c r="A9" t="s">
        <v>166</v>
      </c>
      <c r="B9">
        <v>29</v>
      </c>
      <c r="C9">
        <v>1</v>
      </c>
    </row>
    <row r="11" spans="1:3" x14ac:dyDescent="0.25">
      <c r="B11">
        <f>SUM(B3:B9)</f>
        <v>37</v>
      </c>
      <c r="C11">
        <f>SUM(C3:C9)</f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>
      <selection activeCell="B21" sqref="B21"/>
    </sheetView>
  </sheetViews>
  <sheetFormatPr defaultRowHeight="13.2" x14ac:dyDescent="0.25"/>
  <cols>
    <col min="1" max="1" width="10.6640625" customWidth="1"/>
    <col min="2" max="2" width="5.6640625" customWidth="1"/>
    <col min="3" max="3" width="6" customWidth="1"/>
  </cols>
  <sheetData>
    <row r="1" spans="1:5" ht="15.6" x14ac:dyDescent="0.3">
      <c r="A1" s="1" t="s">
        <v>26</v>
      </c>
    </row>
    <row r="2" spans="1:5" ht="15.6" x14ac:dyDescent="0.3">
      <c r="A2" s="1"/>
    </row>
    <row r="3" spans="1:5" x14ac:dyDescent="0.25">
      <c r="B3" s="4" t="s">
        <v>102</v>
      </c>
      <c r="C3" s="4" t="s">
        <v>103</v>
      </c>
      <c r="D3" s="4"/>
      <c r="E3" s="3"/>
    </row>
    <row r="4" spans="1:5" x14ac:dyDescent="0.25">
      <c r="A4" t="s">
        <v>20</v>
      </c>
      <c r="B4">
        <v>2</v>
      </c>
      <c r="C4" s="5"/>
    </row>
    <row r="5" spans="1:5" x14ac:dyDescent="0.25">
      <c r="A5" t="s">
        <v>21</v>
      </c>
      <c r="B5">
        <v>1</v>
      </c>
      <c r="C5" s="5"/>
    </row>
    <row r="6" spans="1:5" x14ac:dyDescent="0.25">
      <c r="A6" t="s">
        <v>3</v>
      </c>
      <c r="B6">
        <v>4</v>
      </c>
      <c r="C6" s="6">
        <v>1</v>
      </c>
    </row>
    <row r="7" spans="1:5" x14ac:dyDescent="0.25">
      <c r="A7" t="s">
        <v>27</v>
      </c>
      <c r="B7">
        <v>2</v>
      </c>
      <c r="C7" s="6"/>
    </row>
    <row r="8" spans="1:5" x14ac:dyDescent="0.25">
      <c r="A8" t="s">
        <v>8</v>
      </c>
      <c r="B8">
        <v>2</v>
      </c>
      <c r="C8" s="5"/>
    </row>
    <row r="9" spans="1:5" x14ac:dyDescent="0.25">
      <c r="A9" t="s">
        <v>4</v>
      </c>
      <c r="B9">
        <v>4</v>
      </c>
      <c r="C9" s="6">
        <v>3</v>
      </c>
    </row>
    <row r="10" spans="1:5" x14ac:dyDescent="0.25">
      <c r="A10" t="s">
        <v>22</v>
      </c>
      <c r="B10">
        <v>2</v>
      </c>
      <c r="C10" s="5"/>
    </row>
    <row r="11" spans="1:5" x14ac:dyDescent="0.25">
      <c r="A11" t="s">
        <v>23</v>
      </c>
      <c r="B11">
        <v>6</v>
      </c>
      <c r="C11" s="6">
        <v>2</v>
      </c>
    </row>
    <row r="12" spans="1:5" x14ac:dyDescent="0.25">
      <c r="A12" t="s">
        <v>5</v>
      </c>
      <c r="B12">
        <v>8</v>
      </c>
      <c r="C12" s="5"/>
    </row>
    <row r="13" spans="1:5" x14ac:dyDescent="0.25">
      <c r="A13" t="s">
        <v>9</v>
      </c>
      <c r="B13">
        <v>8</v>
      </c>
      <c r="C13" s="5"/>
    </row>
    <row r="14" spans="1:5" x14ac:dyDescent="0.25">
      <c r="A14" t="s">
        <v>12</v>
      </c>
      <c r="B14">
        <v>3</v>
      </c>
      <c r="C14" s="5"/>
    </row>
    <row r="15" spans="1:5" x14ac:dyDescent="0.25">
      <c r="A15" t="s">
        <v>11</v>
      </c>
      <c r="B15">
        <v>10</v>
      </c>
      <c r="C15" s="5"/>
    </row>
    <row r="16" spans="1:5" x14ac:dyDescent="0.25">
      <c r="A16" t="s">
        <v>2</v>
      </c>
      <c r="B16">
        <v>7</v>
      </c>
      <c r="C16" s="5"/>
    </row>
    <row r="17" spans="1:3" x14ac:dyDescent="0.25">
      <c r="A17" t="s">
        <v>13</v>
      </c>
      <c r="B17">
        <v>1</v>
      </c>
      <c r="C17" s="5"/>
    </row>
    <row r="18" spans="1:3" x14ac:dyDescent="0.25">
      <c r="A18" t="s">
        <v>15</v>
      </c>
      <c r="B18">
        <v>8</v>
      </c>
      <c r="C18" s="5"/>
    </row>
    <row r="19" spans="1:3" x14ac:dyDescent="0.25">
      <c r="A19" t="s">
        <v>1</v>
      </c>
      <c r="B19">
        <v>4</v>
      </c>
      <c r="C19" s="5"/>
    </row>
    <row r="20" spans="1:3" x14ac:dyDescent="0.25">
      <c r="C20" s="5"/>
    </row>
    <row r="21" spans="1:3" x14ac:dyDescent="0.25">
      <c r="B21">
        <f>SUM(B4:B19)</f>
        <v>72</v>
      </c>
      <c r="C21" s="5">
        <f>SUM(C4:C19)</f>
        <v>6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2"/>
  <sheetViews>
    <sheetView workbookViewId="0">
      <selection activeCell="B22" sqref="B22"/>
    </sheetView>
  </sheetViews>
  <sheetFormatPr defaultRowHeight="13.2" x14ac:dyDescent="0.25"/>
  <cols>
    <col min="1" max="1" width="10.5546875" customWidth="1"/>
    <col min="2" max="2" width="5.44140625" customWidth="1"/>
    <col min="3" max="3" width="5.5546875" customWidth="1"/>
  </cols>
  <sheetData>
    <row r="1" spans="1:3" ht="15.6" x14ac:dyDescent="0.3">
      <c r="A1" s="1" t="s">
        <v>28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29</v>
      </c>
      <c r="B4">
        <v>2</v>
      </c>
    </row>
    <row r="5" spans="1:3" x14ac:dyDescent="0.25">
      <c r="A5" t="s">
        <v>3</v>
      </c>
      <c r="B5">
        <v>2</v>
      </c>
    </row>
    <row r="6" spans="1:3" x14ac:dyDescent="0.25">
      <c r="A6" t="s">
        <v>31</v>
      </c>
      <c r="B6">
        <v>2</v>
      </c>
    </row>
    <row r="7" spans="1:3" x14ac:dyDescent="0.25">
      <c r="A7" t="s">
        <v>27</v>
      </c>
      <c r="B7">
        <v>5</v>
      </c>
      <c r="C7" s="2"/>
    </row>
    <row r="8" spans="1:3" x14ac:dyDescent="0.25">
      <c r="A8" t="s">
        <v>8</v>
      </c>
      <c r="B8">
        <v>9</v>
      </c>
    </row>
    <row r="9" spans="1:3" x14ac:dyDescent="0.25">
      <c r="A9" t="s">
        <v>4</v>
      </c>
      <c r="B9">
        <v>4</v>
      </c>
      <c r="C9" s="5">
        <v>1</v>
      </c>
    </row>
    <row r="10" spans="1:3" x14ac:dyDescent="0.25">
      <c r="A10" t="s">
        <v>22</v>
      </c>
      <c r="B10">
        <v>2</v>
      </c>
      <c r="C10" s="5"/>
    </row>
    <row r="11" spans="1:3" x14ac:dyDescent="0.25">
      <c r="A11" t="s">
        <v>23</v>
      </c>
      <c r="B11">
        <v>12</v>
      </c>
      <c r="C11" s="5">
        <v>3</v>
      </c>
    </row>
    <row r="12" spans="1:3" x14ac:dyDescent="0.25">
      <c r="A12" t="s">
        <v>5</v>
      </c>
      <c r="B12">
        <v>4</v>
      </c>
      <c r="C12" s="5"/>
    </row>
    <row r="13" spans="1:3" x14ac:dyDescent="0.25">
      <c r="A13" t="s">
        <v>9</v>
      </c>
      <c r="B13">
        <v>9</v>
      </c>
      <c r="C13" s="5"/>
    </row>
    <row r="14" spans="1:3" x14ac:dyDescent="0.25">
      <c r="A14" t="s">
        <v>12</v>
      </c>
      <c r="B14">
        <v>1</v>
      </c>
      <c r="C14" s="5"/>
    </row>
    <row r="15" spans="1:3" x14ac:dyDescent="0.25">
      <c r="A15" t="s">
        <v>11</v>
      </c>
      <c r="B15">
        <v>3</v>
      </c>
      <c r="C15" s="5"/>
    </row>
    <row r="16" spans="1:3" x14ac:dyDescent="0.25">
      <c r="A16" t="s">
        <v>2</v>
      </c>
      <c r="B16">
        <v>3</v>
      </c>
      <c r="C16" s="5"/>
    </row>
    <row r="17" spans="1:3" x14ac:dyDescent="0.25">
      <c r="A17" t="s">
        <v>14</v>
      </c>
      <c r="B17">
        <v>2</v>
      </c>
      <c r="C17" s="5"/>
    </row>
    <row r="18" spans="1:3" x14ac:dyDescent="0.25">
      <c r="A18" t="s">
        <v>15</v>
      </c>
      <c r="B18">
        <v>4</v>
      </c>
      <c r="C18" s="5">
        <v>1</v>
      </c>
    </row>
    <row r="19" spans="1:3" x14ac:dyDescent="0.25">
      <c r="A19" t="s">
        <v>1</v>
      </c>
      <c r="B19">
        <v>6</v>
      </c>
      <c r="C19" s="5"/>
    </row>
    <row r="20" spans="1:3" x14ac:dyDescent="0.25">
      <c r="A20" t="s">
        <v>32</v>
      </c>
      <c r="B20">
        <v>3</v>
      </c>
      <c r="C20" s="5"/>
    </row>
    <row r="21" spans="1:3" x14ac:dyDescent="0.25">
      <c r="A21" t="s">
        <v>30</v>
      </c>
      <c r="B21">
        <v>4</v>
      </c>
      <c r="C21" s="5"/>
    </row>
    <row r="22" spans="1:3" x14ac:dyDescent="0.25">
      <c r="B22" s="5">
        <f>SUM(B4:B21)</f>
        <v>77</v>
      </c>
      <c r="C22" s="5">
        <f>SUM(C4:C21)</f>
        <v>5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1"/>
  <sheetViews>
    <sheetView workbookViewId="0">
      <selection activeCell="F20" sqref="F20"/>
    </sheetView>
  </sheetViews>
  <sheetFormatPr defaultRowHeight="13.2" x14ac:dyDescent="0.25"/>
  <cols>
    <col min="1" max="1" width="11.33203125" customWidth="1"/>
    <col min="2" max="2" width="5.33203125" customWidth="1"/>
    <col min="3" max="3" width="5.44140625" customWidth="1"/>
  </cols>
  <sheetData>
    <row r="1" spans="1:3" ht="15.6" x14ac:dyDescent="0.3">
      <c r="A1" s="1" t="s">
        <v>33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35</v>
      </c>
      <c r="B4">
        <v>2</v>
      </c>
    </row>
    <row r="5" spans="1:3" x14ac:dyDescent="0.25">
      <c r="A5" t="s">
        <v>21</v>
      </c>
      <c r="B5">
        <v>1</v>
      </c>
    </row>
    <row r="6" spans="1:3" x14ac:dyDescent="0.25">
      <c r="A6" t="s">
        <v>34</v>
      </c>
      <c r="B6">
        <v>8</v>
      </c>
    </row>
    <row r="7" spans="1:3" x14ac:dyDescent="0.25">
      <c r="A7" t="s">
        <v>3</v>
      </c>
      <c r="B7">
        <v>3</v>
      </c>
    </row>
    <row r="8" spans="1:3" x14ac:dyDescent="0.25">
      <c r="A8" t="s">
        <v>31</v>
      </c>
      <c r="B8">
        <v>2</v>
      </c>
    </row>
    <row r="9" spans="1:3" x14ac:dyDescent="0.25">
      <c r="A9" t="s">
        <v>37</v>
      </c>
      <c r="B9">
        <v>1</v>
      </c>
    </row>
    <row r="10" spans="1:3" x14ac:dyDescent="0.25">
      <c r="A10" t="s">
        <v>8</v>
      </c>
      <c r="B10">
        <v>4</v>
      </c>
    </row>
    <row r="11" spans="1:3" x14ac:dyDescent="0.25">
      <c r="A11" t="s">
        <v>4</v>
      </c>
      <c r="B11">
        <v>8</v>
      </c>
      <c r="C11" s="2"/>
    </row>
    <row r="12" spans="1:3" x14ac:dyDescent="0.25">
      <c r="A12" t="s">
        <v>23</v>
      </c>
      <c r="B12">
        <v>11</v>
      </c>
      <c r="C12" s="5">
        <v>2</v>
      </c>
    </row>
    <row r="13" spans="1:3" x14ac:dyDescent="0.25">
      <c r="A13" t="s">
        <v>5</v>
      </c>
      <c r="B13">
        <v>6</v>
      </c>
      <c r="C13" s="2"/>
    </row>
    <row r="14" spans="1:3" x14ac:dyDescent="0.25">
      <c r="A14" t="s">
        <v>9</v>
      </c>
      <c r="B14">
        <v>5</v>
      </c>
    </row>
    <row r="15" spans="1:3" x14ac:dyDescent="0.25">
      <c r="A15" t="s">
        <v>11</v>
      </c>
      <c r="B15">
        <v>4</v>
      </c>
    </row>
    <row r="16" spans="1:3" x14ac:dyDescent="0.25">
      <c r="A16" t="s">
        <v>2</v>
      </c>
      <c r="B16">
        <v>6</v>
      </c>
    </row>
    <row r="17" spans="1:3" x14ac:dyDescent="0.25">
      <c r="A17" t="s">
        <v>15</v>
      </c>
      <c r="B17">
        <v>5</v>
      </c>
      <c r="C17" s="2"/>
    </row>
    <row r="18" spans="1:3" x14ac:dyDescent="0.25">
      <c r="A18" t="s">
        <v>1</v>
      </c>
      <c r="B18">
        <v>3</v>
      </c>
    </row>
    <row r="19" spans="1:3" x14ac:dyDescent="0.25">
      <c r="A19" t="s">
        <v>36</v>
      </c>
      <c r="B19">
        <v>1</v>
      </c>
    </row>
    <row r="20" spans="1:3" x14ac:dyDescent="0.25">
      <c r="A20" t="s">
        <v>30</v>
      </c>
      <c r="B20">
        <v>4</v>
      </c>
    </row>
    <row r="21" spans="1:3" x14ac:dyDescent="0.25">
      <c r="B21" s="5">
        <f>SUM(B4:B20)</f>
        <v>74</v>
      </c>
      <c r="C21" s="5">
        <f>SUM(C4:C20)</f>
        <v>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C215-29D5-45AA-B59E-A09F5085B09E}">
  <dimension ref="A1:G33"/>
  <sheetViews>
    <sheetView workbookViewId="0">
      <selection sqref="A1:G33"/>
    </sheetView>
  </sheetViews>
  <sheetFormatPr defaultRowHeight="13.2" x14ac:dyDescent="0.25"/>
  <cols>
    <col min="1" max="1" width="13.88671875" customWidth="1"/>
    <col min="2" max="7" width="6.77734375" customWidth="1"/>
  </cols>
  <sheetData>
    <row r="1" spans="1:7" x14ac:dyDescent="0.25">
      <c r="B1" s="5">
        <v>2000</v>
      </c>
      <c r="C1" s="5">
        <v>2001</v>
      </c>
      <c r="D1" s="5">
        <v>2002</v>
      </c>
      <c r="E1" s="5">
        <v>2003</v>
      </c>
      <c r="F1" s="5">
        <v>2004</v>
      </c>
    </row>
    <row r="2" spans="1:7" x14ac:dyDescent="0.25">
      <c r="A2" t="s">
        <v>7</v>
      </c>
      <c r="B2">
        <v>1</v>
      </c>
      <c r="G2" s="15">
        <f t="shared" ref="G2:G32" si="0">SUM(B2:F2)</f>
        <v>1</v>
      </c>
    </row>
    <row r="3" spans="1:7" x14ac:dyDescent="0.25">
      <c r="A3" t="s">
        <v>226</v>
      </c>
      <c r="F3">
        <v>2</v>
      </c>
      <c r="G3" s="15">
        <f t="shared" si="0"/>
        <v>2</v>
      </c>
    </row>
    <row r="4" spans="1:7" x14ac:dyDescent="0.25">
      <c r="A4" t="s">
        <v>20</v>
      </c>
      <c r="C4">
        <v>2</v>
      </c>
      <c r="D4">
        <v>2</v>
      </c>
      <c r="G4" s="15">
        <f t="shared" si="0"/>
        <v>4</v>
      </c>
    </row>
    <row r="5" spans="1:7" x14ac:dyDescent="0.25">
      <c r="A5" t="s">
        <v>21</v>
      </c>
      <c r="C5">
        <v>2</v>
      </c>
      <c r="D5">
        <v>1</v>
      </c>
      <c r="F5">
        <v>1</v>
      </c>
      <c r="G5" s="15">
        <f t="shared" si="0"/>
        <v>4</v>
      </c>
    </row>
    <row r="6" spans="1:7" x14ac:dyDescent="0.25">
      <c r="A6" t="s">
        <v>34</v>
      </c>
      <c r="E6">
        <v>2</v>
      </c>
      <c r="F6">
        <v>8</v>
      </c>
      <c r="G6" s="15">
        <f t="shared" si="0"/>
        <v>10</v>
      </c>
    </row>
    <row r="7" spans="1:7" x14ac:dyDescent="0.25">
      <c r="A7" t="s">
        <v>6</v>
      </c>
      <c r="B7">
        <v>11</v>
      </c>
      <c r="C7">
        <v>2</v>
      </c>
      <c r="D7">
        <v>4</v>
      </c>
      <c r="E7">
        <v>2</v>
      </c>
      <c r="F7">
        <v>3</v>
      </c>
      <c r="G7" s="15">
        <f t="shared" si="0"/>
        <v>22</v>
      </c>
    </row>
    <row r="8" spans="1:7" x14ac:dyDescent="0.25">
      <c r="A8" t="s">
        <v>231</v>
      </c>
      <c r="C8">
        <v>1</v>
      </c>
      <c r="G8" s="15">
        <f t="shared" si="0"/>
        <v>1</v>
      </c>
    </row>
    <row r="9" spans="1:7" x14ac:dyDescent="0.25">
      <c r="A9" t="s">
        <v>31</v>
      </c>
      <c r="E9">
        <v>2</v>
      </c>
      <c r="F9">
        <v>2</v>
      </c>
      <c r="G9" s="15">
        <f t="shared" si="0"/>
        <v>4</v>
      </c>
    </row>
    <row r="10" spans="1:7" x14ac:dyDescent="0.25">
      <c r="A10" t="s">
        <v>27</v>
      </c>
      <c r="D10">
        <v>2</v>
      </c>
      <c r="E10">
        <v>5</v>
      </c>
      <c r="G10" s="15">
        <f t="shared" si="0"/>
        <v>7</v>
      </c>
    </row>
    <row r="11" spans="1:7" x14ac:dyDescent="0.25">
      <c r="A11" t="s">
        <v>37</v>
      </c>
      <c r="F11">
        <v>1</v>
      </c>
      <c r="G11" s="15">
        <f t="shared" si="0"/>
        <v>1</v>
      </c>
    </row>
    <row r="12" spans="1:7" x14ac:dyDescent="0.25">
      <c r="A12" t="s">
        <v>126</v>
      </c>
      <c r="B12">
        <v>5</v>
      </c>
      <c r="C12">
        <v>1</v>
      </c>
      <c r="D12">
        <v>2</v>
      </c>
      <c r="E12">
        <v>9</v>
      </c>
      <c r="F12">
        <v>4</v>
      </c>
      <c r="G12" s="15">
        <f t="shared" si="0"/>
        <v>21</v>
      </c>
    </row>
    <row r="13" spans="1:7" x14ac:dyDescent="0.25">
      <c r="A13" t="s">
        <v>194</v>
      </c>
      <c r="B13">
        <v>6</v>
      </c>
      <c r="C13">
        <v>4</v>
      </c>
      <c r="D13">
        <v>4</v>
      </c>
      <c r="E13">
        <v>4</v>
      </c>
      <c r="F13">
        <v>8</v>
      </c>
      <c r="G13" s="15">
        <f t="shared" si="0"/>
        <v>26</v>
      </c>
    </row>
    <row r="14" spans="1:7" x14ac:dyDescent="0.25">
      <c r="A14" t="s">
        <v>22</v>
      </c>
      <c r="C14">
        <v>3</v>
      </c>
      <c r="D14">
        <v>2</v>
      </c>
      <c r="E14">
        <v>2</v>
      </c>
      <c r="G14" s="15">
        <f t="shared" si="0"/>
        <v>7</v>
      </c>
    </row>
    <row r="15" spans="1:7" x14ac:dyDescent="0.25">
      <c r="A15" t="s">
        <v>23</v>
      </c>
      <c r="C15">
        <v>4</v>
      </c>
      <c r="D15">
        <v>6</v>
      </c>
      <c r="E15">
        <v>12</v>
      </c>
      <c r="F15">
        <v>11</v>
      </c>
      <c r="G15" s="15">
        <f t="shared" si="0"/>
        <v>33</v>
      </c>
    </row>
    <row r="16" spans="1:7" x14ac:dyDescent="0.25">
      <c r="A16" t="s">
        <v>5</v>
      </c>
      <c r="B16">
        <v>4</v>
      </c>
      <c r="C16">
        <v>3</v>
      </c>
      <c r="D16">
        <v>8</v>
      </c>
      <c r="E16">
        <v>4</v>
      </c>
      <c r="F16">
        <v>6</v>
      </c>
      <c r="G16" s="15">
        <f t="shared" si="0"/>
        <v>25</v>
      </c>
    </row>
    <row r="17" spans="1:7" x14ac:dyDescent="0.25">
      <c r="A17" t="s">
        <v>9</v>
      </c>
      <c r="B17">
        <v>5</v>
      </c>
      <c r="C17">
        <v>6</v>
      </c>
      <c r="D17">
        <v>8</v>
      </c>
      <c r="E17">
        <v>9</v>
      </c>
      <c r="F17">
        <v>5</v>
      </c>
      <c r="G17" s="15">
        <f t="shared" si="0"/>
        <v>33</v>
      </c>
    </row>
    <row r="18" spans="1:7" x14ac:dyDescent="0.25">
      <c r="A18" t="s">
        <v>12</v>
      </c>
      <c r="B18">
        <v>3</v>
      </c>
      <c r="C18">
        <v>3</v>
      </c>
      <c r="D18">
        <v>3</v>
      </c>
      <c r="E18">
        <v>1</v>
      </c>
      <c r="G18" s="15">
        <f t="shared" si="0"/>
        <v>10</v>
      </c>
    </row>
    <row r="19" spans="1:7" x14ac:dyDescent="0.25">
      <c r="A19" t="s">
        <v>11</v>
      </c>
      <c r="B19">
        <v>3</v>
      </c>
      <c r="C19">
        <v>5</v>
      </c>
      <c r="D19">
        <v>10</v>
      </c>
      <c r="E19">
        <v>3</v>
      </c>
      <c r="F19">
        <v>4</v>
      </c>
      <c r="G19" s="15">
        <f t="shared" si="0"/>
        <v>25</v>
      </c>
    </row>
    <row r="20" spans="1:7" x14ac:dyDescent="0.25">
      <c r="A20" t="s">
        <v>10</v>
      </c>
      <c r="B20">
        <v>1</v>
      </c>
      <c r="G20" s="15">
        <f t="shared" si="0"/>
        <v>1</v>
      </c>
    </row>
    <row r="21" spans="1:7" x14ac:dyDescent="0.25">
      <c r="A21" t="s">
        <v>2</v>
      </c>
      <c r="B21">
        <v>14</v>
      </c>
      <c r="C21">
        <v>5</v>
      </c>
      <c r="D21">
        <v>7</v>
      </c>
      <c r="E21">
        <v>3</v>
      </c>
      <c r="F21">
        <v>6</v>
      </c>
      <c r="G21" s="15">
        <f t="shared" si="0"/>
        <v>35</v>
      </c>
    </row>
    <row r="22" spans="1:7" x14ac:dyDescent="0.25">
      <c r="A22" t="s">
        <v>13</v>
      </c>
      <c r="B22">
        <v>2</v>
      </c>
      <c r="C22">
        <v>2</v>
      </c>
      <c r="D22">
        <v>1</v>
      </c>
      <c r="G22" s="15">
        <f t="shared" si="0"/>
        <v>5</v>
      </c>
    </row>
    <row r="23" spans="1:7" x14ac:dyDescent="0.25">
      <c r="A23" t="s">
        <v>192</v>
      </c>
      <c r="B23">
        <v>1</v>
      </c>
      <c r="C23">
        <v>4</v>
      </c>
      <c r="E23">
        <v>2</v>
      </c>
      <c r="G23" s="15">
        <f t="shared" si="0"/>
        <v>7</v>
      </c>
    </row>
    <row r="24" spans="1:7" x14ac:dyDescent="0.25">
      <c r="A24" t="s">
        <v>24</v>
      </c>
      <c r="C24">
        <v>2</v>
      </c>
      <c r="G24" s="15">
        <f t="shared" si="0"/>
        <v>2</v>
      </c>
    </row>
    <row r="25" spans="1:7" x14ac:dyDescent="0.25">
      <c r="A25" t="s">
        <v>123</v>
      </c>
      <c r="B25">
        <v>5</v>
      </c>
      <c r="C25">
        <v>2</v>
      </c>
      <c r="D25">
        <v>8</v>
      </c>
      <c r="E25">
        <v>4</v>
      </c>
      <c r="F25">
        <v>5</v>
      </c>
      <c r="G25" s="15">
        <f t="shared" si="0"/>
        <v>24</v>
      </c>
    </row>
    <row r="26" spans="1:7" x14ac:dyDescent="0.25">
      <c r="A26" t="s">
        <v>124</v>
      </c>
      <c r="B26">
        <v>19</v>
      </c>
      <c r="C26">
        <v>7</v>
      </c>
      <c r="D26">
        <v>4</v>
      </c>
      <c r="E26">
        <v>6</v>
      </c>
      <c r="F26">
        <v>3</v>
      </c>
      <c r="G26" s="15">
        <f t="shared" si="0"/>
        <v>39</v>
      </c>
    </row>
    <row r="27" spans="1:7" x14ac:dyDescent="0.25">
      <c r="A27" t="s">
        <v>108</v>
      </c>
      <c r="B27">
        <v>2</v>
      </c>
      <c r="C27">
        <v>3</v>
      </c>
      <c r="E27">
        <v>3</v>
      </c>
      <c r="G27" s="15">
        <f t="shared" si="0"/>
        <v>8</v>
      </c>
    </row>
    <row r="28" spans="1:7" x14ac:dyDescent="0.25">
      <c r="A28" t="s">
        <v>232</v>
      </c>
      <c r="F28">
        <v>1</v>
      </c>
      <c r="G28" s="15">
        <f t="shared" si="0"/>
        <v>1</v>
      </c>
    </row>
    <row r="29" spans="1:7" x14ac:dyDescent="0.25">
      <c r="A29" t="s">
        <v>233</v>
      </c>
      <c r="E29">
        <v>4</v>
      </c>
      <c r="F29">
        <v>4</v>
      </c>
      <c r="G29" s="15">
        <f t="shared" si="0"/>
        <v>8</v>
      </c>
    </row>
    <row r="30" spans="1:7" x14ac:dyDescent="0.25">
      <c r="A30" t="s">
        <v>16</v>
      </c>
      <c r="B30">
        <v>1</v>
      </c>
      <c r="G30" s="15">
        <f t="shared" si="0"/>
        <v>1</v>
      </c>
    </row>
    <row r="31" spans="1:7" x14ac:dyDescent="0.25">
      <c r="A31" t="s">
        <v>17</v>
      </c>
      <c r="B31" s="13">
        <v>1</v>
      </c>
      <c r="C31" s="13"/>
      <c r="D31" s="13"/>
      <c r="E31" s="13"/>
      <c r="F31" s="13"/>
      <c r="G31" s="16">
        <f t="shared" si="0"/>
        <v>1</v>
      </c>
    </row>
    <row r="32" spans="1:7" ht="13.8" thickBot="1" x14ac:dyDescent="0.3">
      <c r="A32" t="s">
        <v>18</v>
      </c>
      <c r="B32" s="14">
        <v>3</v>
      </c>
      <c r="C32" s="14">
        <v>4</v>
      </c>
      <c r="D32" s="14"/>
      <c r="E32" s="14"/>
      <c r="F32" s="14"/>
      <c r="G32" s="17">
        <f t="shared" si="0"/>
        <v>7</v>
      </c>
    </row>
    <row r="33" spans="2:7" x14ac:dyDescent="0.25">
      <c r="B33">
        <f>SUM(B2:B32)</f>
        <v>87</v>
      </c>
      <c r="C33">
        <f t="shared" ref="C33:F33" si="1">SUM(C2:C32)</f>
        <v>65</v>
      </c>
      <c r="D33">
        <f t="shared" si="1"/>
        <v>72</v>
      </c>
      <c r="E33">
        <f t="shared" si="1"/>
        <v>77</v>
      </c>
      <c r="F33">
        <f t="shared" si="1"/>
        <v>74</v>
      </c>
      <c r="G33" s="15">
        <f>SUM(B33:F33)</f>
        <v>375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1"/>
  <sheetViews>
    <sheetView workbookViewId="0">
      <selection activeCell="A3" sqref="A3:B21"/>
    </sheetView>
  </sheetViews>
  <sheetFormatPr defaultRowHeight="13.2" x14ac:dyDescent="0.25"/>
  <cols>
    <col min="1" max="1" width="11.5546875" customWidth="1"/>
    <col min="2" max="2" width="6.44140625" customWidth="1"/>
    <col min="3" max="3" width="6.88671875" customWidth="1"/>
  </cols>
  <sheetData>
    <row r="1" spans="1:3" ht="15.6" x14ac:dyDescent="0.3">
      <c r="A1" s="1" t="s">
        <v>38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34</v>
      </c>
      <c r="B4">
        <v>7</v>
      </c>
    </row>
    <row r="5" spans="1:3" x14ac:dyDescent="0.25">
      <c r="A5" t="s">
        <v>31</v>
      </c>
      <c r="B5">
        <v>1</v>
      </c>
    </row>
    <row r="6" spans="1:3" x14ac:dyDescent="0.25">
      <c r="A6" t="s">
        <v>27</v>
      </c>
      <c r="B6">
        <v>2</v>
      </c>
    </row>
    <row r="7" spans="1:3" x14ac:dyDescent="0.25">
      <c r="A7" t="s">
        <v>8</v>
      </c>
      <c r="B7">
        <v>4</v>
      </c>
    </row>
    <row r="8" spans="1:3" x14ac:dyDescent="0.25">
      <c r="A8" t="s">
        <v>4</v>
      </c>
      <c r="B8">
        <v>6</v>
      </c>
      <c r="C8" s="2"/>
    </row>
    <row r="9" spans="1:3" x14ac:dyDescent="0.25">
      <c r="A9" t="s">
        <v>22</v>
      </c>
      <c r="B9">
        <v>3</v>
      </c>
    </row>
    <row r="10" spans="1:3" x14ac:dyDescent="0.25">
      <c r="A10" t="s">
        <v>23</v>
      </c>
      <c r="B10">
        <v>7</v>
      </c>
      <c r="C10" s="5">
        <v>4</v>
      </c>
    </row>
    <row r="11" spans="1:3" x14ac:dyDescent="0.25">
      <c r="A11" t="s">
        <v>42</v>
      </c>
      <c r="B11">
        <v>1</v>
      </c>
      <c r="C11" s="5"/>
    </row>
    <row r="12" spans="1:3" x14ac:dyDescent="0.25">
      <c r="A12" t="s">
        <v>5</v>
      </c>
      <c r="B12">
        <v>3</v>
      </c>
      <c r="C12" s="5"/>
    </row>
    <row r="13" spans="1:3" x14ac:dyDescent="0.25">
      <c r="A13" t="s">
        <v>9</v>
      </c>
      <c r="B13">
        <v>1</v>
      </c>
      <c r="C13" s="5"/>
    </row>
    <row r="14" spans="1:3" x14ac:dyDescent="0.25">
      <c r="A14" t="s">
        <v>11</v>
      </c>
      <c r="B14">
        <v>6</v>
      </c>
      <c r="C14" s="5"/>
    </row>
    <row r="15" spans="1:3" x14ac:dyDescent="0.25">
      <c r="A15" t="s">
        <v>2</v>
      </c>
      <c r="B15">
        <v>2</v>
      </c>
      <c r="C15" s="5">
        <v>1</v>
      </c>
    </row>
    <row r="16" spans="1:3" x14ac:dyDescent="0.25">
      <c r="A16" t="s">
        <v>14</v>
      </c>
      <c r="B16">
        <v>1</v>
      </c>
    </row>
    <row r="17" spans="1:3" x14ac:dyDescent="0.25">
      <c r="A17" t="s">
        <v>41</v>
      </c>
      <c r="B17">
        <v>2</v>
      </c>
    </row>
    <row r="18" spans="1:3" x14ac:dyDescent="0.25">
      <c r="A18" t="s">
        <v>15</v>
      </c>
      <c r="B18">
        <v>2</v>
      </c>
      <c r="C18" s="2"/>
    </row>
    <row r="19" spans="1:3" x14ac:dyDescent="0.25">
      <c r="A19" t="s">
        <v>1</v>
      </c>
      <c r="B19">
        <v>5</v>
      </c>
    </row>
    <row r="20" spans="1:3" x14ac:dyDescent="0.25">
      <c r="A20" t="s">
        <v>32</v>
      </c>
      <c r="B20">
        <v>2</v>
      </c>
    </row>
    <row r="21" spans="1:3" x14ac:dyDescent="0.25">
      <c r="B21" s="5">
        <f>SUM(B4:B20)</f>
        <v>55</v>
      </c>
      <c r="C21" s="5">
        <f>SUM(C4:C20)</f>
        <v>5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9"/>
  <sheetViews>
    <sheetView workbookViewId="0">
      <selection activeCell="A3" sqref="A3:B29"/>
    </sheetView>
  </sheetViews>
  <sheetFormatPr defaultRowHeight="13.2" x14ac:dyDescent="0.25"/>
  <cols>
    <col min="1" max="1" width="10.5546875" customWidth="1"/>
    <col min="2" max="2" width="7.33203125" customWidth="1"/>
    <col min="3" max="3" width="6.33203125" customWidth="1"/>
  </cols>
  <sheetData>
    <row r="1" spans="1:3" ht="15.6" x14ac:dyDescent="0.3">
      <c r="A1" s="1" t="s">
        <v>52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48</v>
      </c>
      <c r="B4">
        <v>4</v>
      </c>
    </row>
    <row r="5" spans="1:3" x14ac:dyDescent="0.25">
      <c r="A5" t="s">
        <v>21</v>
      </c>
      <c r="B5">
        <v>2</v>
      </c>
    </row>
    <row r="6" spans="1:3" x14ac:dyDescent="0.25">
      <c r="A6" t="s">
        <v>34</v>
      </c>
      <c r="B6">
        <v>2</v>
      </c>
    </row>
    <row r="7" spans="1:3" x14ac:dyDescent="0.25">
      <c r="A7" t="s">
        <v>50</v>
      </c>
      <c r="B7">
        <v>3</v>
      </c>
    </row>
    <row r="8" spans="1:3" x14ac:dyDescent="0.25">
      <c r="A8" t="s">
        <v>53</v>
      </c>
      <c r="B8">
        <v>3</v>
      </c>
    </row>
    <row r="9" spans="1:3" x14ac:dyDescent="0.25">
      <c r="A9" t="s">
        <v>31</v>
      </c>
      <c r="B9">
        <v>2</v>
      </c>
    </row>
    <row r="10" spans="1:3" x14ac:dyDescent="0.25">
      <c r="A10" t="s">
        <v>27</v>
      </c>
      <c r="B10">
        <v>5</v>
      </c>
    </row>
    <row r="11" spans="1:3" x14ac:dyDescent="0.25">
      <c r="A11" t="s">
        <v>8</v>
      </c>
      <c r="B11">
        <v>5</v>
      </c>
    </row>
    <row r="12" spans="1:3" x14ac:dyDescent="0.25">
      <c r="A12" t="s">
        <v>4</v>
      </c>
      <c r="B12">
        <v>4</v>
      </c>
      <c r="C12" s="2"/>
    </row>
    <row r="13" spans="1:3" x14ac:dyDescent="0.25">
      <c r="A13" t="s">
        <v>22</v>
      </c>
      <c r="B13">
        <v>3</v>
      </c>
      <c r="C13" s="5">
        <v>1</v>
      </c>
    </row>
    <row r="14" spans="1:3" x14ac:dyDescent="0.25">
      <c r="A14" t="s">
        <v>23</v>
      </c>
      <c r="B14">
        <v>11</v>
      </c>
      <c r="C14" s="5">
        <v>7</v>
      </c>
    </row>
    <row r="15" spans="1:3" x14ac:dyDescent="0.25">
      <c r="A15" t="s">
        <v>43</v>
      </c>
      <c r="B15">
        <v>5</v>
      </c>
      <c r="C15" s="5"/>
    </row>
    <row r="16" spans="1:3" x14ac:dyDescent="0.25">
      <c r="A16" t="s">
        <v>5</v>
      </c>
      <c r="B16">
        <v>4</v>
      </c>
      <c r="C16" s="5"/>
    </row>
    <row r="17" spans="1:3" x14ac:dyDescent="0.25">
      <c r="A17" t="s">
        <v>9</v>
      </c>
      <c r="B17">
        <v>1</v>
      </c>
      <c r="C17" s="5"/>
    </row>
    <row r="18" spans="1:3" x14ac:dyDescent="0.25">
      <c r="A18" t="s">
        <v>11</v>
      </c>
      <c r="B18">
        <v>11</v>
      </c>
      <c r="C18" s="5"/>
    </row>
    <row r="19" spans="1:3" x14ac:dyDescent="0.25">
      <c r="A19" t="s">
        <v>51</v>
      </c>
      <c r="B19">
        <v>1</v>
      </c>
      <c r="C19" s="5"/>
    </row>
    <row r="20" spans="1:3" x14ac:dyDescent="0.25">
      <c r="A20" t="s">
        <v>49</v>
      </c>
      <c r="B20">
        <v>3</v>
      </c>
      <c r="C20" s="5"/>
    </row>
    <row r="21" spans="1:3" x14ac:dyDescent="0.25">
      <c r="A21" t="s">
        <v>2</v>
      </c>
      <c r="B21">
        <v>14</v>
      </c>
      <c r="C21" s="5"/>
    </row>
    <row r="22" spans="1:3" x14ac:dyDescent="0.25">
      <c r="A22" t="s">
        <v>46</v>
      </c>
      <c r="B22">
        <v>2</v>
      </c>
      <c r="C22" s="5"/>
    </row>
    <row r="23" spans="1:3" x14ac:dyDescent="0.25">
      <c r="A23" t="s">
        <v>45</v>
      </c>
      <c r="B23">
        <v>3</v>
      </c>
    </row>
    <row r="24" spans="1:3" x14ac:dyDescent="0.25">
      <c r="A24" t="s">
        <v>54</v>
      </c>
      <c r="B24">
        <v>1</v>
      </c>
    </row>
    <row r="25" spans="1:3" x14ac:dyDescent="0.25">
      <c r="A25" t="s">
        <v>44</v>
      </c>
      <c r="B25">
        <v>8</v>
      </c>
      <c r="C25" s="5">
        <v>1</v>
      </c>
    </row>
    <row r="26" spans="1:3" x14ac:dyDescent="0.25">
      <c r="A26" t="s">
        <v>15</v>
      </c>
      <c r="B26">
        <v>5</v>
      </c>
      <c r="C26" s="2"/>
    </row>
    <row r="27" spans="1:3" x14ac:dyDescent="0.25">
      <c r="A27" t="s">
        <v>1</v>
      </c>
      <c r="B27">
        <v>5</v>
      </c>
      <c r="C27" s="5">
        <v>1</v>
      </c>
    </row>
    <row r="28" spans="1:3" x14ac:dyDescent="0.25">
      <c r="A28" t="s">
        <v>47</v>
      </c>
      <c r="B28">
        <v>8</v>
      </c>
      <c r="C28" s="5">
        <v>1</v>
      </c>
    </row>
    <row r="29" spans="1:3" x14ac:dyDescent="0.25">
      <c r="B29" s="5">
        <f>SUM(B4:B28)</f>
        <v>115</v>
      </c>
      <c r="C29" s="5">
        <f>SUM(C6:C28)</f>
        <v>11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4"/>
  <sheetViews>
    <sheetView zoomScale="90" workbookViewId="0">
      <selection activeCell="A4" sqref="A4:B33"/>
    </sheetView>
  </sheetViews>
  <sheetFormatPr defaultRowHeight="13.2" x14ac:dyDescent="0.25"/>
  <cols>
    <col min="1" max="1" width="11.33203125" customWidth="1"/>
    <col min="2" max="2" width="6.6640625" customWidth="1"/>
    <col min="3" max="3" width="7.6640625" customWidth="1"/>
  </cols>
  <sheetData>
    <row r="1" spans="1:3" ht="15.6" x14ac:dyDescent="0.3">
      <c r="A1" s="1" t="s">
        <v>55</v>
      </c>
    </row>
    <row r="2" spans="1:3" ht="9.9" customHeight="1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59</v>
      </c>
      <c r="B4">
        <v>1</v>
      </c>
    </row>
    <row r="5" spans="1:3" x14ac:dyDescent="0.25">
      <c r="A5" t="s">
        <v>48</v>
      </c>
      <c r="B5">
        <v>2</v>
      </c>
    </row>
    <row r="6" spans="1:3" x14ac:dyDescent="0.25">
      <c r="A6" t="s">
        <v>57</v>
      </c>
      <c r="B6">
        <v>4</v>
      </c>
    </row>
    <row r="7" spans="1:3" x14ac:dyDescent="0.25">
      <c r="A7" t="s">
        <v>58</v>
      </c>
      <c r="B7">
        <v>1</v>
      </c>
    </row>
    <row r="8" spans="1:3" x14ac:dyDescent="0.25">
      <c r="A8" t="s">
        <v>62</v>
      </c>
      <c r="B8">
        <v>1</v>
      </c>
    </row>
    <row r="9" spans="1:3" x14ac:dyDescent="0.25">
      <c r="A9" t="s">
        <v>56</v>
      </c>
      <c r="B9">
        <v>2</v>
      </c>
    </row>
    <row r="10" spans="1:3" x14ac:dyDescent="0.25">
      <c r="A10" t="s">
        <v>21</v>
      </c>
    </row>
    <row r="11" spans="1:3" x14ac:dyDescent="0.25">
      <c r="A11" t="s">
        <v>50</v>
      </c>
      <c r="B11">
        <v>2</v>
      </c>
    </row>
    <row r="12" spans="1:3" x14ac:dyDescent="0.25">
      <c r="A12" t="s">
        <v>53</v>
      </c>
      <c r="B12">
        <v>4</v>
      </c>
    </row>
    <row r="13" spans="1:3" x14ac:dyDescent="0.25">
      <c r="A13" t="s">
        <v>27</v>
      </c>
      <c r="B13">
        <v>3</v>
      </c>
    </row>
    <row r="14" spans="1:3" x14ac:dyDescent="0.25">
      <c r="A14" t="s">
        <v>8</v>
      </c>
      <c r="B14">
        <v>1</v>
      </c>
    </row>
    <row r="15" spans="1:3" x14ac:dyDescent="0.25">
      <c r="A15" t="s">
        <v>4</v>
      </c>
      <c r="B15">
        <v>5</v>
      </c>
      <c r="C15" s="2"/>
    </row>
    <row r="16" spans="1:3" x14ac:dyDescent="0.25">
      <c r="A16" t="s">
        <v>22</v>
      </c>
      <c r="B16">
        <v>1</v>
      </c>
      <c r="C16" s="5">
        <v>1</v>
      </c>
    </row>
    <row r="17" spans="1:3" x14ac:dyDescent="0.25">
      <c r="A17" t="s">
        <v>23</v>
      </c>
      <c r="B17">
        <v>3</v>
      </c>
      <c r="C17" s="5">
        <v>1</v>
      </c>
    </row>
    <row r="18" spans="1:3" x14ac:dyDescent="0.25">
      <c r="A18" t="s">
        <v>61</v>
      </c>
      <c r="B18">
        <v>1</v>
      </c>
      <c r="C18" s="5"/>
    </row>
    <row r="19" spans="1:3" x14ac:dyDescent="0.25">
      <c r="A19" t="s">
        <v>43</v>
      </c>
      <c r="B19">
        <v>4</v>
      </c>
      <c r="C19" s="5"/>
    </row>
    <row r="20" spans="1:3" x14ac:dyDescent="0.25">
      <c r="A20" t="s">
        <v>5</v>
      </c>
      <c r="B20">
        <v>3</v>
      </c>
      <c r="C20" s="5"/>
    </row>
    <row r="21" spans="1:3" x14ac:dyDescent="0.25">
      <c r="A21" t="s">
        <v>9</v>
      </c>
      <c r="B21">
        <v>3</v>
      </c>
      <c r="C21" s="5"/>
    </row>
    <row r="22" spans="1:3" x14ac:dyDescent="0.25">
      <c r="A22" t="s">
        <v>63</v>
      </c>
      <c r="B22">
        <v>1</v>
      </c>
    </row>
    <row r="23" spans="1:3" x14ac:dyDescent="0.25">
      <c r="A23" t="s">
        <v>11</v>
      </c>
      <c r="B23">
        <v>2</v>
      </c>
      <c r="C23" s="5"/>
    </row>
    <row r="24" spans="1:3" x14ac:dyDescent="0.25">
      <c r="A24" t="s">
        <v>60</v>
      </c>
      <c r="B24">
        <v>1</v>
      </c>
      <c r="C24" s="5"/>
    </row>
    <row r="25" spans="1:3" x14ac:dyDescent="0.25">
      <c r="A25" t="s">
        <v>2</v>
      </c>
      <c r="C25" s="5"/>
    </row>
    <row r="26" spans="1:3" x14ac:dyDescent="0.25">
      <c r="A26" t="s">
        <v>46</v>
      </c>
      <c r="B26">
        <v>1</v>
      </c>
      <c r="C26" s="5"/>
    </row>
    <row r="27" spans="1:3" x14ac:dyDescent="0.25">
      <c r="A27" t="s">
        <v>14</v>
      </c>
      <c r="B27">
        <v>1</v>
      </c>
      <c r="C27" s="5"/>
    </row>
    <row r="28" spans="1:3" x14ac:dyDescent="0.25">
      <c r="A28" t="s">
        <v>45</v>
      </c>
      <c r="B28">
        <v>1</v>
      </c>
    </row>
    <row r="29" spans="1:3" x14ac:dyDescent="0.25">
      <c r="A29" t="s">
        <v>44</v>
      </c>
      <c r="B29">
        <v>8</v>
      </c>
      <c r="C29" s="5">
        <v>4</v>
      </c>
    </row>
    <row r="30" spans="1:3" x14ac:dyDescent="0.25">
      <c r="A30" t="s">
        <v>15</v>
      </c>
      <c r="B30">
        <v>1</v>
      </c>
      <c r="C30" s="2"/>
    </row>
    <row r="31" spans="1:3" x14ac:dyDescent="0.25">
      <c r="A31" t="s">
        <v>1</v>
      </c>
      <c r="B31">
        <v>2</v>
      </c>
      <c r="C31" s="5"/>
    </row>
    <row r="32" spans="1:3" x14ac:dyDescent="0.25">
      <c r="A32" t="s">
        <v>47</v>
      </c>
      <c r="B32">
        <v>2</v>
      </c>
      <c r="C32" s="5">
        <v>1</v>
      </c>
    </row>
    <row r="33" spans="1:3" x14ac:dyDescent="0.25">
      <c r="A33" t="s">
        <v>32</v>
      </c>
      <c r="B33">
        <v>3</v>
      </c>
      <c r="C33" s="5"/>
    </row>
    <row r="34" spans="1:3" x14ac:dyDescent="0.25">
      <c r="B34" s="5">
        <f>SUM(B4:B33)</f>
        <v>64</v>
      </c>
      <c r="C34" s="5">
        <f>SUM(C11:C32)</f>
        <v>7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"/>
  <sheetViews>
    <sheetView workbookViewId="0">
      <selection activeCell="A3" sqref="A3:B29"/>
    </sheetView>
  </sheetViews>
  <sheetFormatPr defaultRowHeight="13.2" x14ac:dyDescent="0.25"/>
  <cols>
    <col min="1" max="1" width="10.88671875" customWidth="1"/>
    <col min="2" max="2" width="6.44140625" customWidth="1"/>
    <col min="3" max="3" width="8.109375" customWidth="1"/>
  </cols>
  <sheetData>
    <row r="1" spans="1:3" ht="15.6" x14ac:dyDescent="0.3">
      <c r="A1" s="1" t="s">
        <v>64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48</v>
      </c>
      <c r="B4">
        <v>1</v>
      </c>
    </row>
    <row r="5" spans="1:3" x14ac:dyDescent="0.25">
      <c r="A5" t="s">
        <v>57</v>
      </c>
      <c r="B5">
        <v>4</v>
      </c>
    </row>
    <row r="6" spans="1:3" x14ac:dyDescent="0.25">
      <c r="A6" t="s">
        <v>58</v>
      </c>
      <c r="B6">
        <v>1</v>
      </c>
    </row>
    <row r="7" spans="1:3" x14ac:dyDescent="0.25">
      <c r="A7" t="s">
        <v>53</v>
      </c>
      <c r="B7">
        <v>1</v>
      </c>
    </row>
    <row r="8" spans="1:3" x14ac:dyDescent="0.25">
      <c r="A8" t="s">
        <v>27</v>
      </c>
      <c r="B8">
        <v>5</v>
      </c>
      <c r="C8" s="5">
        <v>1</v>
      </c>
    </row>
    <row r="9" spans="1:3" x14ac:dyDescent="0.25">
      <c r="A9" t="s">
        <v>8</v>
      </c>
      <c r="B9">
        <v>1</v>
      </c>
    </row>
    <row r="10" spans="1:3" x14ac:dyDescent="0.25">
      <c r="A10" t="s">
        <v>4</v>
      </c>
      <c r="B10">
        <v>2</v>
      </c>
      <c r="C10" s="5">
        <v>5</v>
      </c>
    </row>
    <row r="11" spans="1:3" x14ac:dyDescent="0.25">
      <c r="A11" t="s">
        <v>22</v>
      </c>
      <c r="B11">
        <v>1</v>
      </c>
      <c r="C11" s="5"/>
    </row>
    <row r="12" spans="1:3" x14ac:dyDescent="0.25">
      <c r="A12" t="s">
        <v>23</v>
      </c>
      <c r="B12">
        <v>6</v>
      </c>
      <c r="C12" s="5"/>
    </row>
    <row r="13" spans="1:3" x14ac:dyDescent="0.25">
      <c r="A13" t="s">
        <v>61</v>
      </c>
      <c r="B13">
        <v>3</v>
      </c>
      <c r="C13" s="5"/>
    </row>
    <row r="14" spans="1:3" x14ac:dyDescent="0.25">
      <c r="A14" t="s">
        <v>43</v>
      </c>
      <c r="B14">
        <v>2</v>
      </c>
      <c r="C14" s="5"/>
    </row>
    <row r="15" spans="1:3" x14ac:dyDescent="0.25">
      <c r="A15" t="s">
        <v>5</v>
      </c>
      <c r="B15">
        <v>2</v>
      </c>
      <c r="C15" s="5"/>
    </row>
    <row r="16" spans="1:3" x14ac:dyDescent="0.25">
      <c r="A16" t="s">
        <v>9</v>
      </c>
      <c r="B16">
        <v>5</v>
      </c>
      <c r="C16" s="5"/>
    </row>
    <row r="17" spans="1:3" x14ac:dyDescent="0.25">
      <c r="A17" t="s">
        <v>63</v>
      </c>
      <c r="B17">
        <v>2</v>
      </c>
    </row>
    <row r="18" spans="1:3" x14ac:dyDescent="0.25">
      <c r="A18" t="s">
        <v>11</v>
      </c>
      <c r="B18">
        <v>4</v>
      </c>
      <c r="C18" s="5"/>
    </row>
    <row r="19" spans="1:3" x14ac:dyDescent="0.25">
      <c r="A19" t="s">
        <v>2</v>
      </c>
      <c r="B19">
        <v>1</v>
      </c>
      <c r="C19" s="5">
        <v>1</v>
      </c>
    </row>
    <row r="20" spans="1:3" x14ac:dyDescent="0.25">
      <c r="A20" t="s">
        <v>46</v>
      </c>
      <c r="B20">
        <v>2</v>
      </c>
      <c r="C20" s="5"/>
    </row>
    <row r="21" spans="1:3" x14ac:dyDescent="0.25">
      <c r="A21" t="s">
        <v>45</v>
      </c>
      <c r="B21">
        <v>1</v>
      </c>
    </row>
    <row r="22" spans="1:3" x14ac:dyDescent="0.25">
      <c r="A22" t="s">
        <v>24</v>
      </c>
      <c r="B22">
        <v>1</v>
      </c>
    </row>
    <row r="23" spans="1:3" x14ac:dyDescent="0.25">
      <c r="A23" t="s">
        <v>44</v>
      </c>
      <c r="B23">
        <v>3</v>
      </c>
      <c r="C23" s="5">
        <v>2</v>
      </c>
    </row>
    <row r="24" spans="1:3" x14ac:dyDescent="0.25">
      <c r="A24" t="s">
        <v>15</v>
      </c>
      <c r="B24">
        <v>4</v>
      </c>
      <c r="C24" s="2"/>
    </row>
    <row r="25" spans="1:3" x14ac:dyDescent="0.25">
      <c r="A25" t="s">
        <v>1</v>
      </c>
      <c r="B25">
        <v>1</v>
      </c>
      <c r="C25" s="5"/>
    </row>
    <row r="26" spans="1:3" x14ac:dyDescent="0.25">
      <c r="A26" t="s">
        <v>47</v>
      </c>
      <c r="B26">
        <v>6</v>
      </c>
      <c r="C26" s="5"/>
    </row>
    <row r="27" spans="1:3" x14ac:dyDescent="0.25">
      <c r="A27" t="s">
        <v>32</v>
      </c>
      <c r="B27">
        <v>1</v>
      </c>
      <c r="C27" s="5"/>
    </row>
    <row r="28" spans="1:3" x14ac:dyDescent="0.25">
      <c r="A28" t="s">
        <v>16</v>
      </c>
      <c r="B28">
        <v>1</v>
      </c>
      <c r="C28" s="5"/>
    </row>
    <row r="29" spans="1:3" x14ac:dyDescent="0.25">
      <c r="B29" s="5">
        <f>SUM(B4:B28)</f>
        <v>61</v>
      </c>
      <c r="C29" s="5">
        <f>SUM(C7:C26)</f>
        <v>9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0"/>
  <sheetViews>
    <sheetView workbookViewId="0">
      <selection activeCell="A3" sqref="A3:B30"/>
    </sheetView>
  </sheetViews>
  <sheetFormatPr defaultRowHeight="13.2" x14ac:dyDescent="0.25"/>
  <cols>
    <col min="1" max="1" width="10.5546875" customWidth="1"/>
    <col min="2" max="2" width="7.88671875" customWidth="1"/>
    <col min="3" max="3" width="7.6640625" customWidth="1"/>
  </cols>
  <sheetData>
    <row r="1" spans="1:3" ht="15.6" x14ac:dyDescent="0.3">
      <c r="A1" s="1" t="s">
        <v>65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57</v>
      </c>
      <c r="B4">
        <v>3</v>
      </c>
    </row>
    <row r="5" spans="1:3" x14ac:dyDescent="0.25">
      <c r="A5" t="s">
        <v>58</v>
      </c>
      <c r="B5">
        <v>2</v>
      </c>
    </row>
    <row r="6" spans="1:3" x14ac:dyDescent="0.25">
      <c r="A6" t="s">
        <v>21</v>
      </c>
      <c r="B6">
        <v>1</v>
      </c>
    </row>
    <row r="7" spans="1:3" x14ac:dyDescent="0.25">
      <c r="A7" t="s">
        <v>68</v>
      </c>
      <c r="B7">
        <v>4</v>
      </c>
    </row>
    <row r="8" spans="1:3" x14ac:dyDescent="0.25">
      <c r="A8" t="s">
        <v>53</v>
      </c>
      <c r="B8">
        <v>1</v>
      </c>
    </row>
    <row r="9" spans="1:3" x14ac:dyDescent="0.25">
      <c r="A9" t="s">
        <v>27</v>
      </c>
      <c r="B9">
        <v>3</v>
      </c>
      <c r="C9" s="5"/>
    </row>
    <row r="10" spans="1:3" x14ac:dyDescent="0.25">
      <c r="A10" t="s">
        <v>8</v>
      </c>
      <c r="B10">
        <v>1</v>
      </c>
    </row>
    <row r="11" spans="1:3" x14ac:dyDescent="0.25">
      <c r="A11" t="s">
        <v>4</v>
      </c>
      <c r="B11">
        <v>4</v>
      </c>
      <c r="C11" s="5">
        <v>1</v>
      </c>
    </row>
    <row r="12" spans="1:3" x14ac:dyDescent="0.25">
      <c r="A12" t="s">
        <v>22</v>
      </c>
      <c r="B12">
        <v>1</v>
      </c>
      <c r="C12" s="5"/>
    </row>
    <row r="13" spans="1:3" x14ac:dyDescent="0.25">
      <c r="A13" t="s">
        <v>23</v>
      </c>
      <c r="B13">
        <v>7</v>
      </c>
      <c r="C13" s="5">
        <v>2</v>
      </c>
    </row>
    <row r="14" spans="1:3" x14ac:dyDescent="0.25">
      <c r="A14" t="s">
        <v>61</v>
      </c>
      <c r="B14">
        <v>4</v>
      </c>
      <c r="C14" s="5"/>
    </row>
    <row r="15" spans="1:3" x14ac:dyDescent="0.25">
      <c r="A15" t="s">
        <v>43</v>
      </c>
      <c r="B15">
        <v>4</v>
      </c>
      <c r="C15" s="5"/>
    </row>
    <row r="16" spans="1:3" x14ac:dyDescent="0.25">
      <c r="A16" t="s">
        <v>5</v>
      </c>
      <c r="B16">
        <v>2</v>
      </c>
      <c r="C16" s="5"/>
    </row>
    <row r="17" spans="1:3" x14ac:dyDescent="0.25">
      <c r="A17" t="s">
        <v>9</v>
      </c>
      <c r="B17">
        <v>5</v>
      </c>
      <c r="C17" s="5"/>
    </row>
    <row r="18" spans="1:3" x14ac:dyDescent="0.25">
      <c r="A18" t="s">
        <v>69</v>
      </c>
      <c r="B18">
        <v>3</v>
      </c>
      <c r="C18" s="5"/>
    </row>
    <row r="19" spans="1:3" x14ac:dyDescent="0.25">
      <c r="A19" t="s">
        <v>67</v>
      </c>
      <c r="B19">
        <v>4</v>
      </c>
    </row>
    <row r="20" spans="1:3" x14ac:dyDescent="0.25">
      <c r="A20" t="s">
        <v>11</v>
      </c>
      <c r="B20">
        <v>10</v>
      </c>
      <c r="C20" s="5"/>
    </row>
    <row r="21" spans="1:3" x14ac:dyDescent="0.25">
      <c r="A21" t="s">
        <v>2</v>
      </c>
      <c r="B21">
        <v>3</v>
      </c>
      <c r="C21" s="5">
        <v>1</v>
      </c>
    </row>
    <row r="22" spans="1:3" x14ac:dyDescent="0.25">
      <c r="A22" t="s">
        <v>46</v>
      </c>
      <c r="B22">
        <v>1</v>
      </c>
      <c r="C22" s="5"/>
    </row>
    <row r="23" spans="1:3" x14ac:dyDescent="0.25">
      <c r="A23" t="s">
        <v>45</v>
      </c>
      <c r="B23">
        <v>2</v>
      </c>
    </row>
    <row r="24" spans="1:3" x14ac:dyDescent="0.25">
      <c r="A24" t="s">
        <v>44</v>
      </c>
      <c r="B24">
        <v>2</v>
      </c>
      <c r="C24" s="5">
        <v>7</v>
      </c>
    </row>
    <row r="25" spans="1:3" x14ac:dyDescent="0.25">
      <c r="A25" t="s">
        <v>1</v>
      </c>
      <c r="B25">
        <v>10</v>
      </c>
      <c r="C25" s="5"/>
    </row>
    <row r="26" spans="1:3" x14ac:dyDescent="0.25">
      <c r="A26" t="s">
        <v>66</v>
      </c>
      <c r="B26">
        <v>7</v>
      </c>
      <c r="C26" s="5"/>
    </row>
    <row r="27" spans="1:3" x14ac:dyDescent="0.25">
      <c r="A27" t="s">
        <v>47</v>
      </c>
      <c r="B27">
        <v>5</v>
      </c>
      <c r="C27" s="5"/>
    </row>
    <row r="28" spans="1:3" x14ac:dyDescent="0.25">
      <c r="A28" t="s">
        <v>70</v>
      </c>
      <c r="B28">
        <v>2</v>
      </c>
      <c r="C28" s="5"/>
    </row>
    <row r="29" spans="1:3" x14ac:dyDescent="0.25">
      <c r="C29" s="5"/>
    </row>
    <row r="30" spans="1:3" x14ac:dyDescent="0.25">
      <c r="B30" s="5">
        <f>SUM(B4:B29)</f>
        <v>91</v>
      </c>
      <c r="C30" s="5">
        <f>SUM(C8:C27)</f>
        <v>11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4955-D54A-480B-A88B-F2C9DD2C9F5D}">
  <dimension ref="A2:G45"/>
  <sheetViews>
    <sheetView workbookViewId="0">
      <selection activeCell="F45" sqref="F45"/>
    </sheetView>
  </sheetViews>
  <sheetFormatPr defaultRowHeight="13.2" x14ac:dyDescent="0.25"/>
  <cols>
    <col min="1" max="1" width="12.21875" customWidth="1"/>
    <col min="2" max="6" width="6.77734375" customWidth="1"/>
    <col min="7" max="7" width="7.88671875" customWidth="1"/>
  </cols>
  <sheetData>
    <row r="2" spans="1:7" x14ac:dyDescent="0.25">
      <c r="B2" s="9">
        <v>2005</v>
      </c>
      <c r="C2" s="5">
        <v>2006</v>
      </c>
      <c r="D2" s="5">
        <v>2007</v>
      </c>
      <c r="E2" s="5">
        <v>2008</v>
      </c>
      <c r="F2" s="5">
        <v>2009</v>
      </c>
    </row>
    <row r="3" spans="1:7" x14ac:dyDescent="0.25">
      <c r="A3" t="s">
        <v>59</v>
      </c>
      <c r="B3" s="9"/>
      <c r="C3" s="5"/>
      <c r="D3" s="8">
        <v>1</v>
      </c>
      <c r="E3" s="5"/>
      <c r="F3" s="5"/>
      <c r="G3" s="15">
        <f t="shared" ref="G3:G17" si="0">SUM(B3:F3)</f>
        <v>1</v>
      </c>
    </row>
    <row r="4" spans="1:7" x14ac:dyDescent="0.25">
      <c r="A4" s="8" t="s">
        <v>48</v>
      </c>
      <c r="B4" s="4"/>
      <c r="C4">
        <v>4</v>
      </c>
      <c r="D4">
        <v>2</v>
      </c>
      <c r="E4">
        <v>1</v>
      </c>
      <c r="G4" s="15">
        <f t="shared" si="0"/>
        <v>7</v>
      </c>
    </row>
    <row r="5" spans="1:7" x14ac:dyDescent="0.25">
      <c r="A5" s="8" t="s">
        <v>57</v>
      </c>
      <c r="B5" s="4"/>
      <c r="D5">
        <v>4</v>
      </c>
      <c r="E5">
        <v>4</v>
      </c>
      <c r="F5">
        <v>3</v>
      </c>
      <c r="G5" s="15">
        <f t="shared" si="0"/>
        <v>11</v>
      </c>
    </row>
    <row r="6" spans="1:7" x14ac:dyDescent="0.25">
      <c r="A6" t="s">
        <v>58</v>
      </c>
      <c r="D6">
        <v>1</v>
      </c>
      <c r="E6">
        <v>1</v>
      </c>
      <c r="F6">
        <v>2</v>
      </c>
      <c r="G6" s="15">
        <f t="shared" si="0"/>
        <v>4</v>
      </c>
    </row>
    <row r="7" spans="1:7" x14ac:dyDescent="0.25">
      <c r="A7" t="s">
        <v>62</v>
      </c>
      <c r="D7">
        <v>1</v>
      </c>
      <c r="G7" s="15">
        <f t="shared" si="0"/>
        <v>1</v>
      </c>
    </row>
    <row r="8" spans="1:7" x14ac:dyDescent="0.25">
      <c r="A8" t="s">
        <v>56</v>
      </c>
      <c r="D8">
        <v>2</v>
      </c>
      <c r="G8" s="15">
        <f t="shared" si="0"/>
        <v>2</v>
      </c>
    </row>
    <row r="9" spans="1:7" x14ac:dyDescent="0.25">
      <c r="A9" s="8" t="s">
        <v>21</v>
      </c>
      <c r="B9" s="4"/>
      <c r="C9">
        <v>2</v>
      </c>
      <c r="F9">
        <v>1</v>
      </c>
      <c r="G9" s="15">
        <f t="shared" si="0"/>
        <v>3</v>
      </c>
    </row>
    <row r="10" spans="1:7" x14ac:dyDescent="0.25">
      <c r="A10" t="s">
        <v>34</v>
      </c>
      <c r="B10">
        <v>7</v>
      </c>
      <c r="C10">
        <v>2</v>
      </c>
      <c r="G10" s="15">
        <f t="shared" si="0"/>
        <v>9</v>
      </c>
    </row>
    <row r="11" spans="1:7" x14ac:dyDescent="0.25">
      <c r="A11" s="8" t="s">
        <v>80</v>
      </c>
      <c r="C11">
        <v>3</v>
      </c>
      <c r="D11">
        <v>2</v>
      </c>
      <c r="F11">
        <v>4</v>
      </c>
      <c r="G11" s="15">
        <f t="shared" si="0"/>
        <v>9</v>
      </c>
    </row>
    <row r="12" spans="1:7" x14ac:dyDescent="0.25">
      <c r="A12" s="8" t="s">
        <v>53</v>
      </c>
      <c r="C12">
        <v>3</v>
      </c>
      <c r="D12">
        <v>4</v>
      </c>
      <c r="E12">
        <v>1</v>
      </c>
      <c r="F12">
        <v>1</v>
      </c>
      <c r="G12" s="15">
        <f t="shared" si="0"/>
        <v>9</v>
      </c>
    </row>
    <row r="13" spans="1:7" x14ac:dyDescent="0.25">
      <c r="A13" t="s">
        <v>31</v>
      </c>
      <c r="B13">
        <v>1</v>
      </c>
      <c r="C13">
        <v>2</v>
      </c>
      <c r="G13" s="15">
        <f t="shared" si="0"/>
        <v>3</v>
      </c>
    </row>
    <row r="14" spans="1:7" x14ac:dyDescent="0.25">
      <c r="A14" t="s">
        <v>27</v>
      </c>
      <c r="B14">
        <v>2</v>
      </c>
      <c r="C14">
        <v>5</v>
      </c>
      <c r="D14">
        <v>3</v>
      </c>
      <c r="E14">
        <v>5</v>
      </c>
      <c r="F14">
        <v>3</v>
      </c>
      <c r="G14" s="15">
        <f t="shared" si="0"/>
        <v>18</v>
      </c>
    </row>
    <row r="15" spans="1:7" x14ac:dyDescent="0.25">
      <c r="A15" s="8" t="s">
        <v>126</v>
      </c>
      <c r="B15">
        <v>4</v>
      </c>
      <c r="C15">
        <v>5</v>
      </c>
      <c r="D15">
        <v>1</v>
      </c>
      <c r="E15">
        <v>1</v>
      </c>
      <c r="F15">
        <v>1</v>
      </c>
      <c r="G15" s="15">
        <f t="shared" si="0"/>
        <v>12</v>
      </c>
    </row>
    <row r="16" spans="1:7" x14ac:dyDescent="0.25">
      <c r="A16" s="8" t="s">
        <v>194</v>
      </c>
      <c r="B16">
        <v>6</v>
      </c>
      <c r="C16">
        <v>4</v>
      </c>
      <c r="D16">
        <v>5</v>
      </c>
      <c r="E16">
        <v>2</v>
      </c>
      <c r="F16">
        <v>4</v>
      </c>
      <c r="G16" s="15">
        <f t="shared" si="0"/>
        <v>21</v>
      </c>
    </row>
    <row r="17" spans="1:7" x14ac:dyDescent="0.25">
      <c r="A17" t="s">
        <v>22</v>
      </c>
      <c r="B17">
        <v>3</v>
      </c>
      <c r="C17">
        <v>3</v>
      </c>
      <c r="D17">
        <v>1</v>
      </c>
      <c r="E17">
        <v>1</v>
      </c>
      <c r="F17">
        <v>1</v>
      </c>
      <c r="G17" s="15">
        <f t="shared" si="0"/>
        <v>9</v>
      </c>
    </row>
    <row r="18" spans="1:7" x14ac:dyDescent="0.25">
      <c r="A18" t="s">
        <v>23</v>
      </c>
      <c r="B18">
        <v>7</v>
      </c>
      <c r="C18">
        <v>11</v>
      </c>
      <c r="D18">
        <v>3</v>
      </c>
      <c r="E18">
        <v>6</v>
      </c>
      <c r="F18">
        <v>7</v>
      </c>
      <c r="G18" s="15">
        <f>SUM(B18:F18)</f>
        <v>34</v>
      </c>
    </row>
    <row r="19" spans="1:7" x14ac:dyDescent="0.25">
      <c r="A19" s="8" t="s">
        <v>61</v>
      </c>
      <c r="D19">
        <v>1</v>
      </c>
      <c r="E19">
        <v>3</v>
      </c>
      <c r="F19">
        <v>4</v>
      </c>
      <c r="G19" s="15">
        <f t="shared" ref="G19:G44" si="1">SUM(B19:F19)</f>
        <v>8</v>
      </c>
    </row>
    <row r="20" spans="1:7" x14ac:dyDescent="0.25">
      <c r="A20" s="8" t="s">
        <v>238</v>
      </c>
      <c r="B20">
        <v>1</v>
      </c>
      <c r="G20" s="15">
        <f t="shared" si="1"/>
        <v>1</v>
      </c>
    </row>
    <row r="21" spans="1:7" x14ac:dyDescent="0.25">
      <c r="A21" s="8" t="s">
        <v>43</v>
      </c>
      <c r="C21">
        <v>5</v>
      </c>
      <c r="D21">
        <v>4</v>
      </c>
      <c r="E21">
        <v>2</v>
      </c>
      <c r="F21">
        <v>4</v>
      </c>
      <c r="G21" s="15">
        <f t="shared" si="1"/>
        <v>15</v>
      </c>
    </row>
    <row r="22" spans="1:7" x14ac:dyDescent="0.25">
      <c r="A22" t="s">
        <v>5</v>
      </c>
      <c r="B22">
        <v>3</v>
      </c>
      <c r="C22">
        <v>4</v>
      </c>
      <c r="D22">
        <v>3</v>
      </c>
      <c r="E22">
        <v>2</v>
      </c>
      <c r="F22">
        <v>2</v>
      </c>
      <c r="G22" s="15">
        <f t="shared" si="1"/>
        <v>14</v>
      </c>
    </row>
    <row r="23" spans="1:7" x14ac:dyDescent="0.25">
      <c r="A23" t="s">
        <v>9</v>
      </c>
      <c r="B23">
        <v>1</v>
      </c>
      <c r="C23">
        <v>1</v>
      </c>
      <c r="D23">
        <v>3</v>
      </c>
      <c r="E23">
        <v>5</v>
      </c>
      <c r="F23">
        <v>5</v>
      </c>
      <c r="G23" s="15">
        <f t="shared" si="1"/>
        <v>15</v>
      </c>
    </row>
    <row r="24" spans="1:7" x14ac:dyDescent="0.25">
      <c r="A24" t="s">
        <v>69</v>
      </c>
      <c r="F24">
        <v>3</v>
      </c>
      <c r="G24" s="15">
        <f t="shared" si="1"/>
        <v>3</v>
      </c>
    </row>
    <row r="25" spans="1:7" x14ac:dyDescent="0.25">
      <c r="A25" t="s">
        <v>237</v>
      </c>
      <c r="F25">
        <v>4</v>
      </c>
      <c r="G25" s="15">
        <f t="shared" si="1"/>
        <v>4</v>
      </c>
    </row>
    <row r="26" spans="1:7" x14ac:dyDescent="0.25">
      <c r="A26" s="8" t="s">
        <v>63</v>
      </c>
      <c r="D26">
        <v>1</v>
      </c>
      <c r="E26">
        <v>2</v>
      </c>
      <c r="G26" s="15">
        <f t="shared" si="1"/>
        <v>3</v>
      </c>
    </row>
    <row r="27" spans="1:7" x14ac:dyDescent="0.25">
      <c r="A27" t="s">
        <v>11</v>
      </c>
      <c r="B27">
        <v>6</v>
      </c>
      <c r="C27">
        <v>11</v>
      </c>
      <c r="D27">
        <v>2</v>
      </c>
      <c r="E27">
        <v>4</v>
      </c>
      <c r="F27">
        <v>10</v>
      </c>
      <c r="G27" s="15">
        <f t="shared" si="1"/>
        <v>33</v>
      </c>
    </row>
    <row r="28" spans="1:7" x14ac:dyDescent="0.25">
      <c r="A28" s="8" t="s">
        <v>60</v>
      </c>
      <c r="D28">
        <v>2</v>
      </c>
      <c r="G28" s="15">
        <f t="shared" si="1"/>
        <v>2</v>
      </c>
    </row>
    <row r="29" spans="1:7" x14ac:dyDescent="0.25">
      <c r="A29" s="8" t="s">
        <v>234</v>
      </c>
      <c r="C29">
        <v>1</v>
      </c>
      <c r="G29" s="15">
        <f t="shared" si="1"/>
        <v>1</v>
      </c>
    </row>
    <row r="30" spans="1:7" x14ac:dyDescent="0.25">
      <c r="A30" s="8" t="s">
        <v>235</v>
      </c>
      <c r="C30">
        <v>3</v>
      </c>
      <c r="G30" s="15">
        <f t="shared" si="1"/>
        <v>3</v>
      </c>
    </row>
    <row r="31" spans="1:7" x14ac:dyDescent="0.25">
      <c r="A31" t="s">
        <v>2</v>
      </c>
      <c r="B31">
        <v>2</v>
      </c>
      <c r="C31">
        <v>14</v>
      </c>
      <c r="E31">
        <v>1</v>
      </c>
      <c r="F31">
        <v>3</v>
      </c>
      <c r="G31" s="15">
        <f t="shared" si="1"/>
        <v>20</v>
      </c>
    </row>
    <row r="32" spans="1:7" x14ac:dyDescent="0.25">
      <c r="A32" s="8" t="s">
        <v>46</v>
      </c>
      <c r="C32">
        <v>2</v>
      </c>
      <c r="D32">
        <v>1</v>
      </c>
      <c r="E32">
        <v>2</v>
      </c>
      <c r="F32">
        <v>1</v>
      </c>
      <c r="G32" s="15">
        <f t="shared" si="1"/>
        <v>6</v>
      </c>
    </row>
    <row r="33" spans="1:7" x14ac:dyDescent="0.25">
      <c r="A33" s="8" t="s">
        <v>192</v>
      </c>
      <c r="B33">
        <v>1</v>
      </c>
      <c r="D33">
        <v>1</v>
      </c>
      <c r="G33" s="15">
        <f t="shared" si="1"/>
        <v>2</v>
      </c>
    </row>
    <row r="34" spans="1:7" x14ac:dyDescent="0.25">
      <c r="A34" s="8" t="s">
        <v>45</v>
      </c>
      <c r="C34">
        <v>3</v>
      </c>
      <c r="D34">
        <v>1</v>
      </c>
      <c r="E34">
        <v>1</v>
      </c>
      <c r="F34">
        <v>2</v>
      </c>
      <c r="G34" s="15">
        <f t="shared" si="1"/>
        <v>7</v>
      </c>
    </row>
    <row r="35" spans="1:7" x14ac:dyDescent="0.25">
      <c r="A35" s="8" t="s">
        <v>24</v>
      </c>
      <c r="B35">
        <v>2</v>
      </c>
      <c r="E35">
        <v>1</v>
      </c>
      <c r="G35" s="15">
        <f t="shared" si="1"/>
        <v>3</v>
      </c>
    </row>
    <row r="36" spans="1:7" x14ac:dyDescent="0.25">
      <c r="A36" s="8" t="s">
        <v>54</v>
      </c>
      <c r="C36">
        <v>1</v>
      </c>
      <c r="G36" s="15">
        <f t="shared" si="1"/>
        <v>1</v>
      </c>
    </row>
    <row r="37" spans="1:7" x14ac:dyDescent="0.25">
      <c r="A37" s="8" t="s">
        <v>236</v>
      </c>
      <c r="C37">
        <v>8</v>
      </c>
      <c r="D37">
        <v>8</v>
      </c>
      <c r="E37">
        <v>3</v>
      </c>
      <c r="F37">
        <v>2</v>
      </c>
      <c r="G37" s="15">
        <f t="shared" si="1"/>
        <v>21</v>
      </c>
    </row>
    <row r="38" spans="1:7" x14ac:dyDescent="0.25">
      <c r="A38" s="8" t="s">
        <v>123</v>
      </c>
      <c r="B38">
        <v>2</v>
      </c>
      <c r="C38">
        <v>5</v>
      </c>
      <c r="D38">
        <v>1</v>
      </c>
      <c r="E38">
        <v>4</v>
      </c>
      <c r="G38" s="15">
        <f t="shared" si="1"/>
        <v>12</v>
      </c>
    </row>
    <row r="39" spans="1:7" x14ac:dyDescent="0.25">
      <c r="A39" s="8" t="s">
        <v>124</v>
      </c>
      <c r="B39">
        <v>5</v>
      </c>
      <c r="C39">
        <v>5</v>
      </c>
      <c r="D39">
        <v>2</v>
      </c>
      <c r="E39">
        <v>1</v>
      </c>
      <c r="F39">
        <v>10</v>
      </c>
      <c r="G39" s="15">
        <f t="shared" si="1"/>
        <v>23</v>
      </c>
    </row>
    <row r="40" spans="1:7" x14ac:dyDescent="0.25">
      <c r="A40" t="s">
        <v>66</v>
      </c>
      <c r="F40">
        <v>7</v>
      </c>
      <c r="G40" s="15">
        <f t="shared" si="1"/>
        <v>7</v>
      </c>
    </row>
    <row r="41" spans="1:7" x14ac:dyDescent="0.25">
      <c r="A41" s="8" t="s">
        <v>47</v>
      </c>
      <c r="C41">
        <v>8</v>
      </c>
      <c r="D41">
        <v>2</v>
      </c>
      <c r="E41">
        <v>6</v>
      </c>
      <c r="F41">
        <v>5</v>
      </c>
      <c r="G41" s="15">
        <f t="shared" si="1"/>
        <v>21</v>
      </c>
    </row>
    <row r="42" spans="1:7" x14ac:dyDescent="0.25">
      <c r="A42" s="8" t="s">
        <v>108</v>
      </c>
      <c r="B42">
        <v>2</v>
      </c>
      <c r="D42">
        <v>3</v>
      </c>
      <c r="E42">
        <v>1</v>
      </c>
      <c r="G42" s="15">
        <f t="shared" si="1"/>
        <v>6</v>
      </c>
    </row>
    <row r="43" spans="1:7" x14ac:dyDescent="0.25">
      <c r="A43" t="s">
        <v>16</v>
      </c>
      <c r="E43">
        <v>1</v>
      </c>
      <c r="G43" s="15">
        <f t="shared" si="1"/>
        <v>1</v>
      </c>
    </row>
    <row r="44" spans="1:7" ht="13.8" thickBot="1" x14ac:dyDescent="0.3">
      <c r="A44" t="s">
        <v>70</v>
      </c>
      <c r="B44" s="14"/>
      <c r="C44" s="14"/>
      <c r="D44" s="14"/>
      <c r="E44" s="14"/>
      <c r="F44" s="14">
        <v>2</v>
      </c>
      <c r="G44" s="17">
        <f t="shared" si="1"/>
        <v>2</v>
      </c>
    </row>
    <row r="45" spans="1:7" x14ac:dyDescent="0.25">
      <c r="B45" s="5">
        <f t="shared" ref="B45:D45" si="2">SUM(B4:B43)</f>
        <v>55</v>
      </c>
      <c r="C45" s="5">
        <f t="shared" si="2"/>
        <v>115</v>
      </c>
      <c r="D45" s="5">
        <f>SUM(D3:D43)</f>
        <v>65</v>
      </c>
      <c r="E45" s="5">
        <f>SUM(E4:E43)</f>
        <v>61</v>
      </c>
      <c r="F45" s="5">
        <f>SUM(F4:F44)</f>
        <v>91</v>
      </c>
      <c r="G45" s="15">
        <f>SUM(B45:F45)</f>
        <v>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19" sqref="C19"/>
    </sheetView>
  </sheetViews>
  <sheetFormatPr defaultRowHeight="13.2" x14ac:dyDescent="0.25"/>
  <cols>
    <col min="1" max="1" width="10.33203125" customWidth="1"/>
  </cols>
  <sheetData>
    <row r="1" spans="1:3" ht="15.6" x14ac:dyDescent="0.3">
      <c r="A1" s="1" t="s">
        <v>182</v>
      </c>
    </row>
    <row r="3" spans="1:3" x14ac:dyDescent="0.25">
      <c r="A3" t="s">
        <v>179</v>
      </c>
      <c r="B3">
        <v>3</v>
      </c>
    </row>
    <row r="4" spans="1:3" x14ac:dyDescent="0.25">
      <c r="A4" t="s">
        <v>6</v>
      </c>
      <c r="B4">
        <v>3</v>
      </c>
    </row>
    <row r="5" spans="1:3" x14ac:dyDescent="0.25">
      <c r="A5" t="s">
        <v>183</v>
      </c>
      <c r="B5">
        <v>3</v>
      </c>
    </row>
    <row r="6" spans="1:3" x14ac:dyDescent="0.25">
      <c r="A6" t="s">
        <v>178</v>
      </c>
      <c r="B6">
        <v>1</v>
      </c>
    </row>
    <row r="7" spans="1:3" x14ac:dyDescent="0.25">
      <c r="A7" t="s">
        <v>186</v>
      </c>
      <c r="B7">
        <v>1</v>
      </c>
    </row>
    <row r="8" spans="1:3" x14ac:dyDescent="0.25">
      <c r="A8" t="s">
        <v>184</v>
      </c>
      <c r="B8">
        <v>1</v>
      </c>
    </row>
    <row r="9" spans="1:3" x14ac:dyDescent="0.25">
      <c r="A9" t="s">
        <v>187</v>
      </c>
      <c r="B9">
        <v>2</v>
      </c>
    </row>
    <row r="10" spans="1:3" x14ac:dyDescent="0.25">
      <c r="A10" t="s">
        <v>14</v>
      </c>
      <c r="B10">
        <v>2</v>
      </c>
    </row>
    <row r="11" spans="1:3" x14ac:dyDescent="0.25">
      <c r="A11" t="s">
        <v>185</v>
      </c>
      <c r="B11">
        <v>1</v>
      </c>
    </row>
    <row r="12" spans="1:3" x14ac:dyDescent="0.25">
      <c r="A12" t="s">
        <v>166</v>
      </c>
      <c r="B12">
        <v>48</v>
      </c>
    </row>
    <row r="14" spans="1:3" x14ac:dyDescent="0.25">
      <c r="B14">
        <f>SUM(B3:B12)</f>
        <v>65</v>
      </c>
      <c r="C14">
        <f>SUM(C3:C12)</f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1"/>
  <sheetViews>
    <sheetView zoomScale="90" zoomScaleNormal="90" workbookViewId="0">
      <selection activeCell="A4" sqref="A4:B29"/>
    </sheetView>
  </sheetViews>
  <sheetFormatPr defaultRowHeight="13.2" x14ac:dyDescent="0.25"/>
  <cols>
    <col min="1" max="1" width="11.109375" customWidth="1"/>
  </cols>
  <sheetData>
    <row r="1" spans="1:3" ht="15.6" x14ac:dyDescent="0.3">
      <c r="A1" s="1" t="s">
        <v>72</v>
      </c>
    </row>
    <row r="2" spans="1:3" ht="15.6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48</v>
      </c>
      <c r="B4">
        <v>2</v>
      </c>
    </row>
    <row r="5" spans="1:3" x14ac:dyDescent="0.25">
      <c r="A5" t="s">
        <v>57</v>
      </c>
      <c r="B5">
        <v>7</v>
      </c>
    </row>
    <row r="6" spans="1:3" x14ac:dyDescent="0.25">
      <c r="A6" t="s">
        <v>73</v>
      </c>
      <c r="B6">
        <v>3</v>
      </c>
    </row>
    <row r="7" spans="1:3" x14ac:dyDescent="0.25">
      <c r="A7" t="s">
        <v>74</v>
      </c>
      <c r="B7">
        <v>3</v>
      </c>
    </row>
    <row r="8" spans="1:3" x14ac:dyDescent="0.25">
      <c r="A8" t="s">
        <v>27</v>
      </c>
      <c r="B8">
        <v>7</v>
      </c>
      <c r="C8" s="5"/>
    </row>
    <row r="9" spans="1:3" x14ac:dyDescent="0.25">
      <c r="A9" t="s">
        <v>4</v>
      </c>
      <c r="B9">
        <v>2</v>
      </c>
      <c r="C9" s="5">
        <v>1</v>
      </c>
    </row>
    <row r="10" spans="1:3" x14ac:dyDescent="0.25">
      <c r="A10" t="s">
        <v>22</v>
      </c>
      <c r="B10">
        <v>1</v>
      </c>
      <c r="C10" s="5">
        <v>1</v>
      </c>
    </row>
    <row r="11" spans="1:3" x14ac:dyDescent="0.25">
      <c r="A11" t="s">
        <v>61</v>
      </c>
      <c r="B11">
        <v>3</v>
      </c>
      <c r="C11" s="5"/>
    </row>
    <row r="12" spans="1:3" x14ac:dyDescent="0.25">
      <c r="A12" t="s">
        <v>43</v>
      </c>
      <c r="B12">
        <v>4</v>
      </c>
      <c r="C12" s="5"/>
    </row>
    <row r="13" spans="1:3" x14ac:dyDescent="0.25">
      <c r="A13" t="s">
        <v>5</v>
      </c>
      <c r="B13">
        <v>2</v>
      </c>
      <c r="C13" s="5"/>
    </row>
    <row r="14" spans="1:3" x14ac:dyDescent="0.25">
      <c r="A14" t="s">
        <v>9</v>
      </c>
      <c r="B14">
        <v>3</v>
      </c>
      <c r="C14" s="5"/>
    </row>
    <row r="15" spans="1:3" x14ac:dyDescent="0.25">
      <c r="A15" t="s">
        <v>75</v>
      </c>
      <c r="B15">
        <v>4</v>
      </c>
      <c r="C15" s="5"/>
    </row>
    <row r="16" spans="1:3" x14ac:dyDescent="0.25">
      <c r="A16" t="s">
        <v>67</v>
      </c>
      <c r="B16">
        <v>6</v>
      </c>
    </row>
    <row r="17" spans="1:3" x14ac:dyDescent="0.25">
      <c r="A17" t="s">
        <v>11</v>
      </c>
      <c r="B17">
        <v>10</v>
      </c>
      <c r="C17" s="5"/>
    </row>
    <row r="18" spans="1:3" x14ac:dyDescent="0.25">
      <c r="A18" t="s">
        <v>76</v>
      </c>
      <c r="B18">
        <v>3</v>
      </c>
      <c r="C18" s="5">
        <v>2</v>
      </c>
    </row>
    <row r="19" spans="1:3" x14ac:dyDescent="0.25">
      <c r="A19" t="s">
        <v>2</v>
      </c>
      <c r="B19">
        <v>9</v>
      </c>
      <c r="C19" s="5"/>
    </row>
    <row r="20" spans="1:3" x14ac:dyDescent="0.25">
      <c r="A20" t="s">
        <v>46</v>
      </c>
      <c r="B20">
        <v>1</v>
      </c>
      <c r="C20" s="5"/>
    </row>
    <row r="21" spans="1:3" x14ac:dyDescent="0.25">
      <c r="A21" t="s">
        <v>77</v>
      </c>
      <c r="B21">
        <v>1</v>
      </c>
      <c r="C21" s="5"/>
    </row>
    <row r="22" spans="1:3" x14ac:dyDescent="0.25">
      <c r="A22" t="s">
        <v>78</v>
      </c>
      <c r="B22">
        <v>1</v>
      </c>
      <c r="C22" s="5"/>
    </row>
    <row r="23" spans="1:3" x14ac:dyDescent="0.25">
      <c r="A23" t="s">
        <v>45</v>
      </c>
      <c r="B23">
        <v>2</v>
      </c>
    </row>
    <row r="24" spans="1:3" x14ac:dyDescent="0.25">
      <c r="A24" t="s">
        <v>15</v>
      </c>
      <c r="B24">
        <v>5</v>
      </c>
      <c r="C24" s="5"/>
    </row>
    <row r="25" spans="1:3" x14ac:dyDescent="0.25">
      <c r="A25" t="s">
        <v>1</v>
      </c>
      <c r="B25">
        <v>9</v>
      </c>
      <c r="C25" s="5"/>
    </row>
    <row r="26" spans="1:3" x14ac:dyDescent="0.25">
      <c r="A26" t="s">
        <v>66</v>
      </c>
      <c r="B26">
        <v>7</v>
      </c>
      <c r="C26" s="5"/>
    </row>
    <row r="27" spans="1:3" x14ac:dyDescent="0.25">
      <c r="A27" t="s">
        <v>47</v>
      </c>
      <c r="B27">
        <v>12</v>
      </c>
      <c r="C27" s="5">
        <v>2</v>
      </c>
    </row>
    <row r="28" spans="1:3" x14ac:dyDescent="0.25">
      <c r="A28" t="s">
        <v>32</v>
      </c>
      <c r="B28">
        <v>3</v>
      </c>
      <c r="C28" s="5"/>
    </row>
    <row r="29" spans="1:3" x14ac:dyDescent="0.25">
      <c r="A29" t="s">
        <v>70</v>
      </c>
      <c r="B29">
        <v>1</v>
      </c>
      <c r="C29" s="5"/>
    </row>
    <row r="30" spans="1:3" x14ac:dyDescent="0.25">
      <c r="C30" s="5"/>
    </row>
    <row r="31" spans="1:3" x14ac:dyDescent="0.25">
      <c r="B31" s="5">
        <f>SUM(B4:B30)</f>
        <v>111</v>
      </c>
      <c r="C31" s="5">
        <f>SUM(C8:C27)</f>
        <v>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8"/>
  <sheetViews>
    <sheetView zoomScale="90" workbookViewId="0">
      <selection activeCell="A4" sqref="A4:B26"/>
    </sheetView>
  </sheetViews>
  <sheetFormatPr defaultRowHeight="13.2" x14ac:dyDescent="0.25"/>
  <cols>
    <col min="1" max="1" width="11.88671875" customWidth="1"/>
    <col min="2" max="2" width="7.33203125" customWidth="1"/>
    <col min="3" max="3" width="7.6640625" customWidth="1"/>
    <col min="5" max="5" width="5.33203125" customWidth="1"/>
  </cols>
  <sheetData>
    <row r="1" spans="1:3" ht="15.6" x14ac:dyDescent="0.3">
      <c r="A1" s="1" t="s">
        <v>84</v>
      </c>
    </row>
    <row r="2" spans="1:3" ht="12" customHeight="1" x14ac:dyDescent="0.3">
      <c r="A2" s="1"/>
    </row>
    <row r="3" spans="1:3" x14ac:dyDescent="0.25">
      <c r="B3" s="4" t="s">
        <v>102</v>
      </c>
      <c r="C3" s="4" t="s">
        <v>103</v>
      </c>
    </row>
    <row r="4" spans="1:3" x14ac:dyDescent="0.25">
      <c r="A4" t="s">
        <v>48</v>
      </c>
      <c r="B4">
        <v>2</v>
      </c>
    </row>
    <row r="5" spans="1:3" x14ac:dyDescent="0.25">
      <c r="A5" t="s">
        <v>57</v>
      </c>
      <c r="B5">
        <v>6</v>
      </c>
      <c r="C5">
        <v>3</v>
      </c>
    </row>
    <row r="6" spans="1:3" x14ac:dyDescent="0.25">
      <c r="A6" t="s">
        <v>83</v>
      </c>
      <c r="B6">
        <v>1</v>
      </c>
    </row>
    <row r="7" spans="1:3" x14ac:dyDescent="0.25">
      <c r="A7" t="s">
        <v>73</v>
      </c>
      <c r="B7">
        <v>2</v>
      </c>
    </row>
    <row r="8" spans="1:3" x14ac:dyDescent="0.25">
      <c r="A8" t="s">
        <v>74</v>
      </c>
      <c r="B8">
        <v>7</v>
      </c>
      <c r="C8">
        <v>8</v>
      </c>
    </row>
    <row r="9" spans="1:3" x14ac:dyDescent="0.25">
      <c r="A9" t="s">
        <v>27</v>
      </c>
      <c r="B9">
        <v>5</v>
      </c>
      <c r="C9" s="5"/>
    </row>
    <row r="10" spans="1:3" x14ac:dyDescent="0.25">
      <c r="A10" t="s">
        <v>4</v>
      </c>
      <c r="B10">
        <v>2</v>
      </c>
      <c r="C10" s="5"/>
    </row>
    <row r="11" spans="1:3" x14ac:dyDescent="0.25">
      <c r="A11" t="s">
        <v>22</v>
      </c>
      <c r="B11">
        <v>1</v>
      </c>
      <c r="C11" s="5"/>
    </row>
    <row r="12" spans="1:3" x14ac:dyDescent="0.25">
      <c r="A12" t="s">
        <v>43</v>
      </c>
      <c r="B12">
        <v>3</v>
      </c>
      <c r="C12" s="5"/>
    </row>
    <row r="13" spans="1:3" x14ac:dyDescent="0.25">
      <c r="A13" t="s">
        <v>5</v>
      </c>
      <c r="B13">
        <v>3</v>
      </c>
      <c r="C13" s="5"/>
    </row>
    <row r="14" spans="1:3" x14ac:dyDescent="0.25">
      <c r="A14" t="s">
        <v>9</v>
      </c>
      <c r="B14">
        <v>6</v>
      </c>
      <c r="C14" s="5"/>
    </row>
    <row r="15" spans="1:3" x14ac:dyDescent="0.25">
      <c r="A15" t="s">
        <v>82</v>
      </c>
      <c r="B15">
        <v>4</v>
      </c>
      <c r="C15" s="5"/>
    </row>
    <row r="16" spans="1:3" x14ac:dyDescent="0.25">
      <c r="A16" t="s">
        <v>11</v>
      </c>
      <c r="B16">
        <v>7</v>
      </c>
      <c r="C16" s="5"/>
    </row>
    <row r="17" spans="1:3" x14ac:dyDescent="0.25">
      <c r="A17" t="s">
        <v>76</v>
      </c>
      <c r="B17">
        <v>2</v>
      </c>
      <c r="C17" s="5"/>
    </row>
    <row r="18" spans="1:3" x14ac:dyDescent="0.25">
      <c r="A18" t="s">
        <v>2</v>
      </c>
      <c r="B18">
        <v>8</v>
      </c>
      <c r="C18" s="8">
        <v>2</v>
      </c>
    </row>
    <row r="19" spans="1:3" x14ac:dyDescent="0.25">
      <c r="A19" t="s">
        <v>45</v>
      </c>
      <c r="B19">
        <v>4</v>
      </c>
    </row>
    <row r="20" spans="1:3" x14ac:dyDescent="0.25">
      <c r="A20" t="s">
        <v>15</v>
      </c>
      <c r="B20">
        <v>2</v>
      </c>
      <c r="C20" s="5"/>
    </row>
    <row r="21" spans="1:3" x14ac:dyDescent="0.25">
      <c r="A21" t="s">
        <v>1</v>
      </c>
      <c r="B21">
        <v>2</v>
      </c>
      <c r="C21" s="5"/>
    </row>
    <row r="22" spans="1:3" x14ac:dyDescent="0.25">
      <c r="A22" t="s">
        <v>66</v>
      </c>
      <c r="B22">
        <v>10</v>
      </c>
      <c r="C22" s="5"/>
    </row>
    <row r="23" spans="1:3" x14ac:dyDescent="0.25">
      <c r="A23" t="s">
        <v>47</v>
      </c>
      <c r="B23">
        <v>4</v>
      </c>
      <c r="C23" s="5"/>
    </row>
    <row r="24" spans="1:3" x14ac:dyDescent="0.25">
      <c r="A24" t="s">
        <v>32</v>
      </c>
      <c r="B24">
        <v>3</v>
      </c>
      <c r="C24" s="5"/>
    </row>
    <row r="25" spans="1:3" x14ac:dyDescent="0.25">
      <c r="A25" t="s">
        <v>81</v>
      </c>
      <c r="B25">
        <v>3</v>
      </c>
      <c r="C25" s="5"/>
    </row>
    <row r="26" spans="1:3" x14ac:dyDescent="0.25">
      <c r="A26" t="s">
        <v>70</v>
      </c>
      <c r="B26">
        <v>6</v>
      </c>
      <c r="C26" s="5"/>
    </row>
    <row r="27" spans="1:3" x14ac:dyDescent="0.25">
      <c r="C27" s="5"/>
    </row>
    <row r="28" spans="1:3" x14ac:dyDescent="0.25">
      <c r="B28" s="5">
        <f>SUM(B4:B27)</f>
        <v>93</v>
      </c>
      <c r="C28" s="5">
        <f>SUM(C4:C27)</f>
        <v>13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8"/>
  <sheetViews>
    <sheetView workbookViewId="0">
      <selection activeCell="A4" sqref="A4:B23"/>
    </sheetView>
  </sheetViews>
  <sheetFormatPr defaultRowHeight="13.2" x14ac:dyDescent="0.25"/>
  <cols>
    <col min="1" max="1" width="12.109375" customWidth="1"/>
    <col min="2" max="2" width="7.44140625" customWidth="1"/>
    <col min="3" max="3" width="7.6640625" customWidth="1"/>
  </cols>
  <sheetData>
    <row r="1" spans="1:7" ht="15.6" x14ac:dyDescent="0.3">
      <c r="A1" s="1" t="s">
        <v>86</v>
      </c>
    </row>
    <row r="2" spans="1:7" ht="15.6" x14ac:dyDescent="0.3">
      <c r="A2" s="1"/>
      <c r="F2" s="10"/>
      <c r="G2" s="8"/>
    </row>
    <row r="3" spans="1:7" x14ac:dyDescent="0.25">
      <c r="B3" s="4" t="s">
        <v>102</v>
      </c>
      <c r="C3" s="4" t="s">
        <v>103</v>
      </c>
    </row>
    <row r="4" spans="1:7" x14ac:dyDescent="0.25">
      <c r="A4" t="s">
        <v>57</v>
      </c>
      <c r="B4">
        <v>1</v>
      </c>
      <c r="C4">
        <v>3</v>
      </c>
    </row>
    <row r="5" spans="1:7" x14ac:dyDescent="0.25">
      <c r="A5" t="s">
        <v>88</v>
      </c>
      <c r="B5">
        <v>1</v>
      </c>
    </row>
    <row r="6" spans="1:7" x14ac:dyDescent="0.25">
      <c r="A6" t="s">
        <v>87</v>
      </c>
      <c r="B6">
        <v>1</v>
      </c>
    </row>
    <row r="7" spans="1:7" x14ac:dyDescent="0.25">
      <c r="A7" t="s">
        <v>73</v>
      </c>
      <c r="B7">
        <v>3</v>
      </c>
    </row>
    <row r="8" spans="1:7" x14ac:dyDescent="0.25">
      <c r="A8" t="s">
        <v>74</v>
      </c>
      <c r="B8">
        <v>6</v>
      </c>
      <c r="C8">
        <v>1</v>
      </c>
    </row>
    <row r="9" spans="1:7" x14ac:dyDescent="0.25">
      <c r="A9" t="s">
        <v>4</v>
      </c>
      <c r="B9">
        <v>5</v>
      </c>
      <c r="C9" s="5"/>
    </row>
    <row r="10" spans="1:7" x14ac:dyDescent="0.25">
      <c r="A10" t="s">
        <v>61</v>
      </c>
      <c r="B10">
        <v>1</v>
      </c>
      <c r="C10" s="5"/>
    </row>
    <row r="11" spans="1:7" x14ac:dyDescent="0.25">
      <c r="A11" t="s">
        <v>43</v>
      </c>
      <c r="B11">
        <v>3</v>
      </c>
      <c r="C11" s="5"/>
    </row>
    <row r="12" spans="1:7" x14ac:dyDescent="0.25">
      <c r="A12" t="s">
        <v>5</v>
      </c>
      <c r="B12">
        <v>3</v>
      </c>
      <c r="C12" s="5"/>
    </row>
    <row r="13" spans="1:7" x14ac:dyDescent="0.25">
      <c r="A13" t="s">
        <v>9</v>
      </c>
      <c r="B13">
        <v>7</v>
      </c>
      <c r="C13" s="5"/>
    </row>
    <row r="14" spans="1:7" x14ac:dyDescent="0.25">
      <c r="A14" t="s">
        <v>11</v>
      </c>
      <c r="B14">
        <v>2</v>
      </c>
      <c r="C14" s="5"/>
    </row>
    <row r="15" spans="1:7" x14ac:dyDescent="0.25">
      <c r="A15" t="s">
        <v>76</v>
      </c>
      <c r="B15">
        <v>2</v>
      </c>
      <c r="C15" s="5"/>
    </row>
    <row r="16" spans="1:7" x14ac:dyDescent="0.25">
      <c r="A16" t="s">
        <v>91</v>
      </c>
      <c r="B16">
        <v>3</v>
      </c>
      <c r="C16" s="5"/>
    </row>
    <row r="17" spans="1:3" x14ac:dyDescent="0.25">
      <c r="A17" t="s">
        <v>2</v>
      </c>
      <c r="B17">
        <v>7</v>
      </c>
      <c r="C17" s="8">
        <v>1</v>
      </c>
    </row>
    <row r="18" spans="1:3" x14ac:dyDescent="0.25">
      <c r="A18" t="s">
        <v>89</v>
      </c>
      <c r="B18">
        <v>1</v>
      </c>
      <c r="C18" s="8"/>
    </row>
    <row r="19" spans="1:3" x14ac:dyDescent="0.25">
      <c r="A19" t="s">
        <v>1</v>
      </c>
      <c r="B19">
        <v>2</v>
      </c>
      <c r="C19" s="5"/>
    </row>
    <row r="20" spans="1:3" x14ac:dyDescent="0.25">
      <c r="A20" t="s">
        <v>66</v>
      </c>
      <c r="B20">
        <v>9</v>
      </c>
      <c r="C20" s="5"/>
    </row>
    <row r="21" spans="1:3" x14ac:dyDescent="0.25">
      <c r="A21" t="s">
        <v>47</v>
      </c>
      <c r="B21">
        <v>4</v>
      </c>
      <c r="C21" s="5"/>
    </row>
    <row r="22" spans="1:3" x14ac:dyDescent="0.25">
      <c r="A22" t="s">
        <v>70</v>
      </c>
      <c r="B22">
        <v>1</v>
      </c>
      <c r="C22" s="5"/>
    </row>
    <row r="23" spans="1:3" x14ac:dyDescent="0.25">
      <c r="A23" t="s">
        <v>90</v>
      </c>
      <c r="B23">
        <v>3</v>
      </c>
      <c r="C23" s="5"/>
    </row>
    <row r="24" spans="1:3" x14ac:dyDescent="0.25">
      <c r="B24" s="5">
        <f>SUM(B4:B23)</f>
        <v>65</v>
      </c>
      <c r="C24" s="5">
        <f>SUM(C4:C23)</f>
        <v>5</v>
      </c>
    </row>
    <row r="27" spans="1:3" x14ac:dyDescent="0.25">
      <c r="B27" s="8" t="s">
        <v>92</v>
      </c>
    </row>
    <row r="28" spans="1:3" x14ac:dyDescent="0.25">
      <c r="B28" t="s">
        <v>93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7"/>
  <sheetViews>
    <sheetView workbookViewId="0">
      <selection activeCell="A4" sqref="A4:B24"/>
    </sheetView>
  </sheetViews>
  <sheetFormatPr defaultRowHeight="13.2" x14ac:dyDescent="0.25"/>
  <cols>
    <col min="1" max="1" width="14.5546875" customWidth="1"/>
  </cols>
  <sheetData>
    <row r="1" spans="1:6" ht="15.6" x14ac:dyDescent="0.3">
      <c r="A1" s="1" t="s">
        <v>94</v>
      </c>
    </row>
    <row r="2" spans="1:6" ht="15.6" x14ac:dyDescent="0.3">
      <c r="A2" s="1"/>
      <c r="F2" s="10"/>
    </row>
    <row r="3" spans="1:6" x14ac:dyDescent="0.25">
      <c r="B3" s="4" t="s">
        <v>102</v>
      </c>
      <c r="C3" s="4" t="s">
        <v>103</v>
      </c>
    </row>
    <row r="4" spans="1:6" x14ac:dyDescent="0.25">
      <c r="A4" t="s">
        <v>57</v>
      </c>
      <c r="B4">
        <v>2</v>
      </c>
      <c r="C4">
        <v>2</v>
      </c>
    </row>
    <row r="5" spans="1:6" x14ac:dyDescent="0.25">
      <c r="A5" t="s">
        <v>87</v>
      </c>
      <c r="B5">
        <v>3</v>
      </c>
    </row>
    <row r="6" spans="1:6" x14ac:dyDescent="0.25">
      <c r="A6" t="s">
        <v>74</v>
      </c>
      <c r="B6">
        <v>2</v>
      </c>
      <c r="C6">
        <v>1</v>
      </c>
    </row>
    <row r="7" spans="1:6" x14ac:dyDescent="0.25">
      <c r="A7" t="s">
        <v>4</v>
      </c>
      <c r="B7">
        <v>1</v>
      </c>
      <c r="C7" s="5"/>
    </row>
    <row r="8" spans="1:6" x14ac:dyDescent="0.25">
      <c r="A8" t="s">
        <v>97</v>
      </c>
      <c r="B8">
        <v>1</v>
      </c>
      <c r="C8" s="5"/>
    </row>
    <row r="9" spans="1:6" x14ac:dyDescent="0.25">
      <c r="A9" t="s">
        <v>43</v>
      </c>
      <c r="B9">
        <v>2</v>
      </c>
      <c r="C9" s="5"/>
    </row>
    <row r="10" spans="1:6" x14ac:dyDescent="0.25">
      <c r="A10" t="s">
        <v>5</v>
      </c>
      <c r="B10">
        <v>1</v>
      </c>
      <c r="C10" s="5"/>
    </row>
    <row r="11" spans="1:6" x14ac:dyDescent="0.25">
      <c r="A11" t="s">
        <v>9</v>
      </c>
      <c r="B11">
        <v>4</v>
      </c>
      <c r="C11" s="5"/>
    </row>
    <row r="12" spans="1:6" x14ac:dyDescent="0.25">
      <c r="A12" t="s">
        <v>96</v>
      </c>
      <c r="B12">
        <v>12</v>
      </c>
      <c r="C12" s="5">
        <v>7</v>
      </c>
    </row>
    <row r="13" spans="1:6" x14ac:dyDescent="0.25">
      <c r="A13" t="s">
        <v>91</v>
      </c>
      <c r="B13">
        <v>5</v>
      </c>
      <c r="C13" s="5"/>
    </row>
    <row r="14" spans="1:6" x14ac:dyDescent="0.25">
      <c r="A14" t="s">
        <v>2</v>
      </c>
      <c r="B14">
        <v>4</v>
      </c>
      <c r="C14" s="8">
        <v>1</v>
      </c>
    </row>
    <row r="15" spans="1:6" x14ac:dyDescent="0.25">
      <c r="A15" t="s">
        <v>45</v>
      </c>
      <c r="B15">
        <v>1</v>
      </c>
      <c r="C15" s="8"/>
    </row>
    <row r="16" spans="1:6" x14ac:dyDescent="0.25">
      <c r="A16" t="s">
        <v>15</v>
      </c>
      <c r="B16">
        <v>7</v>
      </c>
      <c r="C16" s="8"/>
    </row>
    <row r="17" spans="1:3" x14ac:dyDescent="0.25">
      <c r="A17" t="s">
        <v>1</v>
      </c>
      <c r="B17">
        <v>1</v>
      </c>
      <c r="C17" s="8">
        <v>1</v>
      </c>
    </row>
    <row r="18" spans="1:3" x14ac:dyDescent="0.25">
      <c r="A18" t="s">
        <v>66</v>
      </c>
      <c r="B18">
        <v>6</v>
      </c>
      <c r="C18" s="5"/>
    </row>
    <row r="19" spans="1:3" x14ac:dyDescent="0.25">
      <c r="A19" t="s">
        <v>47</v>
      </c>
      <c r="B19">
        <v>4</v>
      </c>
      <c r="C19" s="5"/>
    </row>
    <row r="20" spans="1:3" x14ac:dyDescent="0.25">
      <c r="A20" s="8" t="s">
        <v>99</v>
      </c>
      <c r="B20">
        <v>1</v>
      </c>
      <c r="C20" s="5"/>
    </row>
    <row r="21" spans="1:3" x14ac:dyDescent="0.25">
      <c r="A21" t="s">
        <v>81</v>
      </c>
      <c r="B21">
        <v>3</v>
      </c>
      <c r="C21" s="5"/>
    </row>
    <row r="22" spans="1:3" x14ac:dyDescent="0.25">
      <c r="A22" t="s">
        <v>95</v>
      </c>
      <c r="B22">
        <v>1</v>
      </c>
      <c r="C22" s="5"/>
    </row>
    <row r="23" spans="1:3" x14ac:dyDescent="0.25">
      <c r="A23" t="s">
        <v>90</v>
      </c>
      <c r="B23">
        <v>1</v>
      </c>
      <c r="C23" s="5"/>
    </row>
    <row r="24" spans="1:3" x14ac:dyDescent="0.25">
      <c r="B24" s="5">
        <f>SUM(B4:B23)</f>
        <v>62</v>
      </c>
      <c r="C24" s="5">
        <f>SUM(C4:C23)</f>
        <v>12</v>
      </c>
    </row>
    <row r="27" spans="1:3" x14ac:dyDescent="0.25">
      <c r="B27" t="s">
        <v>98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2"/>
  <sheetViews>
    <sheetView workbookViewId="0">
      <selection activeCell="A4" sqref="A4:B20"/>
    </sheetView>
  </sheetViews>
  <sheetFormatPr defaultRowHeight="13.2" x14ac:dyDescent="0.25"/>
  <cols>
    <col min="1" max="1" width="13.33203125" customWidth="1"/>
  </cols>
  <sheetData>
    <row r="1" spans="1:5" ht="15.6" x14ac:dyDescent="0.3">
      <c r="A1" s="1" t="s">
        <v>100</v>
      </c>
    </row>
    <row r="2" spans="1:5" ht="15.6" x14ac:dyDescent="0.3">
      <c r="A2" s="1"/>
      <c r="E2" s="8"/>
    </row>
    <row r="3" spans="1:5" x14ac:dyDescent="0.25">
      <c r="B3" s="4" t="s">
        <v>102</v>
      </c>
      <c r="C3" s="4" t="s">
        <v>103</v>
      </c>
    </row>
    <row r="4" spans="1:5" x14ac:dyDescent="0.25">
      <c r="A4" t="s">
        <v>57</v>
      </c>
      <c r="B4">
        <v>2</v>
      </c>
    </row>
    <row r="5" spans="1:5" x14ac:dyDescent="0.25">
      <c r="A5" s="8" t="s">
        <v>73</v>
      </c>
      <c r="B5">
        <v>3</v>
      </c>
    </row>
    <row r="6" spans="1:5" x14ac:dyDescent="0.25">
      <c r="A6" t="s">
        <v>74</v>
      </c>
      <c r="B6">
        <v>1</v>
      </c>
      <c r="C6">
        <v>1</v>
      </c>
    </row>
    <row r="7" spans="1:5" x14ac:dyDescent="0.25">
      <c r="A7" s="8" t="s">
        <v>101</v>
      </c>
      <c r="B7">
        <v>1</v>
      </c>
      <c r="C7" s="5"/>
    </row>
    <row r="8" spans="1:5" x14ac:dyDescent="0.25">
      <c r="A8" t="s">
        <v>97</v>
      </c>
      <c r="B8">
        <v>1</v>
      </c>
      <c r="C8" s="5"/>
    </row>
    <row r="9" spans="1:5" x14ac:dyDescent="0.25">
      <c r="A9" t="s">
        <v>43</v>
      </c>
      <c r="B9">
        <v>8</v>
      </c>
      <c r="C9" s="5"/>
    </row>
    <row r="10" spans="1:5" x14ac:dyDescent="0.25">
      <c r="A10" t="s">
        <v>5</v>
      </c>
      <c r="B10">
        <v>4</v>
      </c>
      <c r="C10" s="5"/>
    </row>
    <row r="11" spans="1:5" x14ac:dyDescent="0.25">
      <c r="A11" t="s">
        <v>9</v>
      </c>
      <c r="B11">
        <v>3</v>
      </c>
      <c r="C11" s="5"/>
    </row>
    <row r="12" spans="1:5" x14ac:dyDescent="0.25">
      <c r="A12" s="8" t="s">
        <v>11</v>
      </c>
      <c r="B12">
        <v>4</v>
      </c>
      <c r="C12" s="5"/>
    </row>
    <row r="13" spans="1:5" x14ac:dyDescent="0.25">
      <c r="A13" s="8" t="s">
        <v>76</v>
      </c>
      <c r="B13">
        <v>1</v>
      </c>
      <c r="C13" s="5"/>
    </row>
    <row r="14" spans="1:5" x14ac:dyDescent="0.25">
      <c r="A14" t="s">
        <v>96</v>
      </c>
      <c r="B14">
        <v>10</v>
      </c>
      <c r="C14" s="8">
        <v>9</v>
      </c>
    </row>
    <row r="15" spans="1:5" x14ac:dyDescent="0.25">
      <c r="A15" t="s">
        <v>91</v>
      </c>
      <c r="B15">
        <v>5</v>
      </c>
      <c r="C15" s="5"/>
    </row>
    <row r="16" spans="1:5" x14ac:dyDescent="0.25">
      <c r="A16" t="s">
        <v>2</v>
      </c>
      <c r="B16">
        <v>4</v>
      </c>
      <c r="C16" s="8">
        <v>1</v>
      </c>
    </row>
    <row r="17" spans="1:3" x14ac:dyDescent="0.25">
      <c r="A17" t="s">
        <v>15</v>
      </c>
      <c r="B17">
        <v>2</v>
      </c>
      <c r="C17" s="8"/>
    </row>
    <row r="18" spans="1:3" x14ac:dyDescent="0.25">
      <c r="A18" t="s">
        <v>1</v>
      </c>
      <c r="B18">
        <v>2</v>
      </c>
      <c r="C18" s="8"/>
    </row>
    <row r="19" spans="1:3" x14ac:dyDescent="0.25">
      <c r="A19" t="s">
        <v>66</v>
      </c>
      <c r="B19">
        <v>3</v>
      </c>
      <c r="C19" s="5"/>
    </row>
    <row r="20" spans="1:3" x14ac:dyDescent="0.25">
      <c r="A20" t="s">
        <v>47</v>
      </c>
      <c r="B20">
        <v>6</v>
      </c>
      <c r="C20" s="5"/>
    </row>
    <row r="21" spans="1:3" x14ac:dyDescent="0.25">
      <c r="C21" s="5"/>
    </row>
    <row r="22" spans="1:3" x14ac:dyDescent="0.25">
      <c r="B22" s="5">
        <f>SUM(B4:B20)</f>
        <v>60</v>
      </c>
      <c r="C22" s="5">
        <f>SUM(C4:C20)</f>
        <v>11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669C-8447-408E-B963-41B43C23A891}">
  <dimension ref="A2:G42"/>
  <sheetViews>
    <sheetView workbookViewId="0">
      <selection activeCell="A2" sqref="A2:F42"/>
    </sheetView>
  </sheetViews>
  <sheetFormatPr defaultRowHeight="13.2" x14ac:dyDescent="0.25"/>
  <cols>
    <col min="1" max="1" width="12.44140625" customWidth="1"/>
    <col min="2" max="7" width="4.77734375" customWidth="1"/>
  </cols>
  <sheetData>
    <row r="2" spans="1:7" x14ac:dyDescent="0.25">
      <c r="B2" s="5">
        <v>2010</v>
      </c>
      <c r="C2" s="5">
        <v>2011</v>
      </c>
      <c r="D2" s="5">
        <v>2012</v>
      </c>
      <c r="E2" s="5">
        <v>2013</v>
      </c>
      <c r="F2" s="5">
        <v>2014</v>
      </c>
    </row>
    <row r="3" spans="1:7" x14ac:dyDescent="0.25">
      <c r="A3" t="s">
        <v>48</v>
      </c>
      <c r="B3">
        <v>2</v>
      </c>
      <c r="C3">
        <v>2</v>
      </c>
      <c r="G3" s="15">
        <f t="shared" ref="G3:G41" si="0">SUM(B3:F3)</f>
        <v>4</v>
      </c>
    </row>
    <row r="4" spans="1:7" x14ac:dyDescent="0.25">
      <c r="A4" t="s">
        <v>57</v>
      </c>
      <c r="B4">
        <v>7</v>
      </c>
      <c r="C4">
        <v>6</v>
      </c>
      <c r="D4">
        <v>1</v>
      </c>
      <c r="E4">
        <v>2</v>
      </c>
      <c r="F4">
        <v>2</v>
      </c>
      <c r="G4" s="15">
        <f t="shared" si="0"/>
        <v>18</v>
      </c>
    </row>
    <row r="5" spans="1:7" x14ac:dyDescent="0.25">
      <c r="A5" t="s">
        <v>83</v>
      </c>
      <c r="C5">
        <v>1</v>
      </c>
      <c r="G5" s="15">
        <f t="shared" si="0"/>
        <v>1</v>
      </c>
    </row>
    <row r="6" spans="1:7" x14ac:dyDescent="0.25">
      <c r="A6" t="s">
        <v>88</v>
      </c>
      <c r="D6">
        <v>1</v>
      </c>
      <c r="G6" s="15">
        <f t="shared" si="0"/>
        <v>1</v>
      </c>
    </row>
    <row r="7" spans="1:7" x14ac:dyDescent="0.25">
      <c r="A7" t="s">
        <v>87</v>
      </c>
      <c r="D7">
        <v>1</v>
      </c>
      <c r="E7">
        <v>3</v>
      </c>
      <c r="G7" s="15">
        <f t="shared" si="0"/>
        <v>4</v>
      </c>
    </row>
    <row r="8" spans="1:7" x14ac:dyDescent="0.25">
      <c r="A8" t="s">
        <v>73</v>
      </c>
      <c r="B8">
        <v>3</v>
      </c>
      <c r="C8">
        <v>2</v>
      </c>
      <c r="D8">
        <v>3</v>
      </c>
      <c r="F8">
        <v>3</v>
      </c>
      <c r="G8" s="15">
        <f t="shared" si="0"/>
        <v>11</v>
      </c>
    </row>
    <row r="9" spans="1:7" x14ac:dyDescent="0.25">
      <c r="A9" t="s">
        <v>74</v>
      </c>
      <c r="B9">
        <v>3</v>
      </c>
      <c r="C9">
        <v>7</v>
      </c>
      <c r="D9">
        <v>6</v>
      </c>
      <c r="E9">
        <v>2</v>
      </c>
      <c r="F9">
        <v>1</v>
      </c>
      <c r="G9" s="15">
        <f t="shared" si="0"/>
        <v>19</v>
      </c>
    </row>
    <row r="10" spans="1:7" x14ac:dyDescent="0.25">
      <c r="A10" t="s">
        <v>101</v>
      </c>
      <c r="F10">
        <v>1</v>
      </c>
      <c r="G10" s="15">
        <f t="shared" si="0"/>
        <v>1</v>
      </c>
    </row>
    <row r="11" spans="1:7" x14ac:dyDescent="0.25">
      <c r="A11" t="s">
        <v>27</v>
      </c>
      <c r="B11">
        <v>7</v>
      </c>
      <c r="C11">
        <v>5</v>
      </c>
      <c r="G11" s="15">
        <f t="shared" si="0"/>
        <v>12</v>
      </c>
    </row>
    <row r="12" spans="1:7" x14ac:dyDescent="0.25">
      <c r="A12" t="s">
        <v>194</v>
      </c>
      <c r="B12">
        <v>2</v>
      </c>
      <c r="C12">
        <v>2</v>
      </c>
      <c r="D12">
        <v>5</v>
      </c>
      <c r="E12">
        <v>1</v>
      </c>
      <c r="G12" s="15">
        <f t="shared" si="0"/>
        <v>10</v>
      </c>
    </row>
    <row r="13" spans="1:7" x14ac:dyDescent="0.25">
      <c r="A13" t="s">
        <v>22</v>
      </c>
      <c r="B13">
        <v>1</v>
      </c>
      <c r="C13">
        <v>1</v>
      </c>
      <c r="G13" s="15">
        <f t="shared" si="0"/>
        <v>2</v>
      </c>
    </row>
    <row r="14" spans="1:7" x14ac:dyDescent="0.25">
      <c r="A14" t="s">
        <v>61</v>
      </c>
      <c r="B14">
        <v>3</v>
      </c>
      <c r="D14">
        <v>1</v>
      </c>
      <c r="G14" s="15">
        <f t="shared" si="0"/>
        <v>4</v>
      </c>
    </row>
    <row r="15" spans="1:7" x14ac:dyDescent="0.25">
      <c r="A15" t="s">
        <v>97</v>
      </c>
      <c r="E15">
        <v>1</v>
      </c>
      <c r="F15">
        <v>1</v>
      </c>
      <c r="G15" s="15">
        <f t="shared" si="0"/>
        <v>2</v>
      </c>
    </row>
    <row r="16" spans="1:7" x14ac:dyDescent="0.25">
      <c r="A16" t="s">
        <v>43</v>
      </c>
      <c r="B16">
        <v>4</v>
      </c>
      <c r="C16">
        <v>3</v>
      </c>
      <c r="D16">
        <v>3</v>
      </c>
      <c r="E16">
        <v>2</v>
      </c>
      <c r="F16">
        <v>8</v>
      </c>
      <c r="G16" s="15">
        <f t="shared" si="0"/>
        <v>20</v>
      </c>
    </row>
    <row r="17" spans="1:7" x14ac:dyDescent="0.25">
      <c r="A17" t="s">
        <v>5</v>
      </c>
      <c r="B17">
        <v>2</v>
      </c>
      <c r="C17">
        <v>3</v>
      </c>
      <c r="D17">
        <v>3</v>
      </c>
      <c r="E17">
        <v>1</v>
      </c>
      <c r="F17">
        <v>4</v>
      </c>
      <c r="G17" s="15">
        <f t="shared" si="0"/>
        <v>13</v>
      </c>
    </row>
    <row r="18" spans="1:7" x14ac:dyDescent="0.25">
      <c r="A18" t="s">
        <v>9</v>
      </c>
      <c r="B18">
        <v>3</v>
      </c>
      <c r="C18">
        <v>6</v>
      </c>
      <c r="D18">
        <v>7</v>
      </c>
      <c r="E18">
        <v>4</v>
      </c>
      <c r="F18">
        <v>3</v>
      </c>
      <c r="G18" s="15">
        <f t="shared" si="0"/>
        <v>23</v>
      </c>
    </row>
    <row r="19" spans="1:7" x14ac:dyDescent="0.25">
      <c r="A19" t="s">
        <v>75</v>
      </c>
      <c r="B19">
        <v>4</v>
      </c>
      <c r="G19" s="15">
        <f t="shared" si="0"/>
        <v>4</v>
      </c>
    </row>
    <row r="20" spans="1:7" x14ac:dyDescent="0.25">
      <c r="A20" t="s">
        <v>67</v>
      </c>
      <c r="B20">
        <v>6</v>
      </c>
      <c r="G20" s="15">
        <f t="shared" si="0"/>
        <v>6</v>
      </c>
    </row>
    <row r="21" spans="1:7" x14ac:dyDescent="0.25">
      <c r="A21" t="s">
        <v>82</v>
      </c>
      <c r="C21">
        <v>4</v>
      </c>
      <c r="G21" s="15">
        <f t="shared" si="0"/>
        <v>4</v>
      </c>
    </row>
    <row r="22" spans="1:7" x14ac:dyDescent="0.25">
      <c r="A22" t="s">
        <v>11</v>
      </c>
      <c r="B22">
        <v>10</v>
      </c>
      <c r="C22">
        <v>7</v>
      </c>
      <c r="D22">
        <v>2</v>
      </c>
      <c r="F22">
        <v>4</v>
      </c>
      <c r="G22" s="15">
        <f t="shared" si="0"/>
        <v>23</v>
      </c>
    </row>
    <row r="23" spans="1:7" x14ac:dyDescent="0.25">
      <c r="A23" t="s">
        <v>76</v>
      </c>
      <c r="B23">
        <v>3</v>
      </c>
      <c r="C23">
        <v>2</v>
      </c>
      <c r="D23">
        <v>2</v>
      </c>
      <c r="F23">
        <v>1</v>
      </c>
      <c r="G23" s="15">
        <f t="shared" si="0"/>
        <v>8</v>
      </c>
    </row>
    <row r="24" spans="1:7" x14ac:dyDescent="0.25">
      <c r="A24" t="s">
        <v>96</v>
      </c>
      <c r="E24">
        <v>12</v>
      </c>
      <c r="F24">
        <v>10</v>
      </c>
      <c r="G24" s="15">
        <f t="shared" si="0"/>
        <v>22</v>
      </c>
    </row>
    <row r="25" spans="1:7" x14ac:dyDescent="0.25">
      <c r="A25" t="s">
        <v>91</v>
      </c>
      <c r="D25">
        <v>3</v>
      </c>
      <c r="E25">
        <v>5</v>
      </c>
      <c r="F25">
        <v>5</v>
      </c>
      <c r="G25" s="15">
        <f t="shared" si="0"/>
        <v>13</v>
      </c>
    </row>
    <row r="26" spans="1:7" x14ac:dyDescent="0.25">
      <c r="A26" t="s">
        <v>2</v>
      </c>
      <c r="B26">
        <v>9</v>
      </c>
      <c r="C26">
        <v>8</v>
      </c>
      <c r="D26">
        <v>7</v>
      </c>
      <c r="E26">
        <v>4</v>
      </c>
      <c r="F26">
        <v>4</v>
      </c>
      <c r="G26" s="15">
        <f t="shared" si="0"/>
        <v>32</v>
      </c>
    </row>
    <row r="27" spans="1:7" x14ac:dyDescent="0.25">
      <c r="A27" t="s">
        <v>89</v>
      </c>
      <c r="D27">
        <v>1</v>
      </c>
      <c r="G27" s="15">
        <f t="shared" si="0"/>
        <v>1</v>
      </c>
    </row>
    <row r="28" spans="1:7" x14ac:dyDescent="0.25">
      <c r="A28" t="s">
        <v>46</v>
      </c>
      <c r="B28">
        <v>1</v>
      </c>
      <c r="G28" s="15">
        <f t="shared" si="0"/>
        <v>1</v>
      </c>
    </row>
    <row r="29" spans="1:7" x14ac:dyDescent="0.25">
      <c r="A29" t="s">
        <v>77</v>
      </c>
      <c r="B29">
        <v>1</v>
      </c>
      <c r="G29" s="15">
        <f t="shared" si="0"/>
        <v>1</v>
      </c>
    </row>
    <row r="30" spans="1:7" x14ac:dyDescent="0.25">
      <c r="A30" t="s">
        <v>78</v>
      </c>
      <c r="B30">
        <v>1</v>
      </c>
      <c r="G30" s="15">
        <f t="shared" si="0"/>
        <v>1</v>
      </c>
    </row>
    <row r="31" spans="1:7" x14ac:dyDescent="0.25">
      <c r="A31" t="s">
        <v>45</v>
      </c>
      <c r="B31">
        <v>2</v>
      </c>
      <c r="C31">
        <v>4</v>
      </c>
      <c r="E31">
        <v>1</v>
      </c>
      <c r="G31" s="15">
        <f t="shared" si="0"/>
        <v>7</v>
      </c>
    </row>
    <row r="32" spans="1:7" x14ac:dyDescent="0.25">
      <c r="A32" t="s">
        <v>123</v>
      </c>
      <c r="B32">
        <v>5</v>
      </c>
      <c r="C32">
        <v>2</v>
      </c>
      <c r="E32">
        <v>7</v>
      </c>
      <c r="F32">
        <v>2</v>
      </c>
      <c r="G32" s="15">
        <f t="shared" si="0"/>
        <v>16</v>
      </c>
    </row>
    <row r="33" spans="1:7" x14ac:dyDescent="0.25">
      <c r="A33" t="s">
        <v>124</v>
      </c>
      <c r="B33">
        <v>9</v>
      </c>
      <c r="C33">
        <v>2</v>
      </c>
      <c r="D33">
        <v>2</v>
      </c>
      <c r="E33">
        <v>1</v>
      </c>
      <c r="F33">
        <v>2</v>
      </c>
      <c r="G33" s="15">
        <f t="shared" si="0"/>
        <v>16</v>
      </c>
    </row>
    <row r="34" spans="1:7" x14ac:dyDescent="0.25">
      <c r="A34" t="s">
        <v>66</v>
      </c>
      <c r="B34">
        <v>7</v>
      </c>
      <c r="C34">
        <v>10</v>
      </c>
      <c r="D34">
        <v>9</v>
      </c>
      <c r="E34">
        <v>6</v>
      </c>
      <c r="F34">
        <v>3</v>
      </c>
      <c r="G34" s="15">
        <f t="shared" si="0"/>
        <v>35</v>
      </c>
    </row>
    <row r="35" spans="1:7" x14ac:dyDescent="0.25">
      <c r="A35" t="s">
        <v>47</v>
      </c>
      <c r="B35">
        <v>12</v>
      </c>
      <c r="C35">
        <v>4</v>
      </c>
      <c r="D35">
        <v>4</v>
      </c>
      <c r="E35">
        <v>4</v>
      </c>
      <c r="F35">
        <v>6</v>
      </c>
      <c r="G35" s="15">
        <f t="shared" si="0"/>
        <v>30</v>
      </c>
    </row>
    <row r="36" spans="1:7" x14ac:dyDescent="0.25">
      <c r="A36" t="s">
        <v>240</v>
      </c>
      <c r="E36">
        <v>1</v>
      </c>
      <c r="G36" s="15">
        <f t="shared" si="0"/>
        <v>1</v>
      </c>
    </row>
    <row r="37" spans="1:7" x14ac:dyDescent="0.25">
      <c r="A37" t="s">
        <v>108</v>
      </c>
      <c r="B37">
        <v>3</v>
      </c>
      <c r="C37">
        <v>3</v>
      </c>
      <c r="G37" s="15">
        <f t="shared" si="0"/>
        <v>6</v>
      </c>
    </row>
    <row r="38" spans="1:7" x14ac:dyDescent="0.25">
      <c r="A38" t="s">
        <v>239</v>
      </c>
      <c r="C38">
        <v>3</v>
      </c>
      <c r="E38">
        <v>3</v>
      </c>
      <c r="G38" s="15">
        <f t="shared" si="0"/>
        <v>6</v>
      </c>
    </row>
    <row r="39" spans="1:7" x14ac:dyDescent="0.25">
      <c r="A39" t="s">
        <v>95</v>
      </c>
      <c r="E39">
        <v>1</v>
      </c>
      <c r="G39" s="15">
        <f t="shared" si="0"/>
        <v>1</v>
      </c>
    </row>
    <row r="40" spans="1:7" x14ac:dyDescent="0.25">
      <c r="A40" t="s">
        <v>70</v>
      </c>
      <c r="B40">
        <v>1</v>
      </c>
      <c r="C40">
        <v>6</v>
      </c>
      <c r="D40">
        <v>1</v>
      </c>
      <c r="G40" s="15">
        <f t="shared" si="0"/>
        <v>8</v>
      </c>
    </row>
    <row r="41" spans="1:7" ht="13.8" thickBot="1" x14ac:dyDescent="0.3">
      <c r="A41" t="s">
        <v>90</v>
      </c>
      <c r="B41" s="14"/>
      <c r="C41" s="14"/>
      <c r="D41" s="14">
        <v>3</v>
      </c>
      <c r="E41" s="14">
        <v>1</v>
      </c>
      <c r="F41" s="14"/>
      <c r="G41" s="17">
        <f t="shared" si="0"/>
        <v>4</v>
      </c>
    </row>
    <row r="42" spans="1:7" x14ac:dyDescent="0.25">
      <c r="B42" s="5">
        <f>SUM(B3:B41)</f>
        <v>111</v>
      </c>
      <c r="C42" s="5">
        <f t="shared" ref="C42:F42" si="1">SUM(C3:C41)</f>
        <v>93</v>
      </c>
      <c r="D42" s="5">
        <f t="shared" si="1"/>
        <v>65</v>
      </c>
      <c r="E42" s="5">
        <f t="shared" si="1"/>
        <v>62</v>
      </c>
      <c r="F42" s="5">
        <f t="shared" si="1"/>
        <v>60</v>
      </c>
      <c r="G42" s="18">
        <f>SUM(B42:F42)</f>
        <v>391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27"/>
  <sheetViews>
    <sheetView workbookViewId="0">
      <selection activeCell="A4" sqref="A4:B26"/>
    </sheetView>
  </sheetViews>
  <sheetFormatPr defaultRowHeight="13.2" x14ac:dyDescent="0.25"/>
  <cols>
    <col min="1" max="1" width="13.44140625" customWidth="1"/>
    <col min="2" max="2" width="6.109375" customWidth="1"/>
    <col min="3" max="3" width="6.44140625" customWidth="1"/>
  </cols>
  <sheetData>
    <row r="1" spans="1:4" ht="15.6" x14ac:dyDescent="0.3">
      <c r="A1" s="1" t="s">
        <v>104</v>
      </c>
    </row>
    <row r="2" spans="1:4" ht="15.6" x14ac:dyDescent="0.3">
      <c r="A2" s="1"/>
      <c r="D2" s="8" t="s">
        <v>110</v>
      </c>
    </row>
    <row r="3" spans="1:4" x14ac:dyDescent="0.25">
      <c r="B3" s="4" t="s">
        <v>102</v>
      </c>
      <c r="C3" s="4" t="s">
        <v>103</v>
      </c>
    </row>
    <row r="4" spans="1:4" x14ac:dyDescent="0.25">
      <c r="A4" t="s">
        <v>57</v>
      </c>
      <c r="B4">
        <v>2</v>
      </c>
      <c r="C4">
        <v>2</v>
      </c>
    </row>
    <row r="5" spans="1:4" x14ac:dyDescent="0.25">
      <c r="A5" t="s">
        <v>109</v>
      </c>
      <c r="B5">
        <v>2</v>
      </c>
    </row>
    <row r="6" spans="1:4" x14ac:dyDescent="0.25">
      <c r="A6" s="8" t="s">
        <v>73</v>
      </c>
      <c r="B6">
        <v>2</v>
      </c>
    </row>
    <row r="7" spans="1:4" x14ac:dyDescent="0.25">
      <c r="A7" s="8" t="s">
        <v>21</v>
      </c>
      <c r="B7">
        <v>1</v>
      </c>
    </row>
    <row r="8" spans="1:4" x14ac:dyDescent="0.25">
      <c r="A8" t="s">
        <v>74</v>
      </c>
      <c r="B8">
        <v>6</v>
      </c>
      <c r="C8">
        <v>1</v>
      </c>
    </row>
    <row r="9" spans="1:4" x14ac:dyDescent="0.25">
      <c r="A9" t="s">
        <v>43</v>
      </c>
      <c r="B9">
        <v>2</v>
      </c>
      <c r="C9" s="5"/>
    </row>
    <row r="10" spans="1:4" x14ac:dyDescent="0.25">
      <c r="A10" t="s">
        <v>5</v>
      </c>
      <c r="B10">
        <v>3</v>
      </c>
      <c r="C10" s="5"/>
    </row>
    <row r="11" spans="1:4" x14ac:dyDescent="0.25">
      <c r="A11" t="s">
        <v>9</v>
      </c>
      <c r="B11">
        <v>3</v>
      </c>
      <c r="C11" s="5"/>
    </row>
    <row r="12" spans="1:4" x14ac:dyDescent="0.25">
      <c r="A12" s="8" t="s">
        <v>11</v>
      </c>
      <c r="B12">
        <v>2</v>
      </c>
      <c r="C12" s="5"/>
    </row>
    <row r="13" spans="1:4" x14ac:dyDescent="0.25">
      <c r="A13" s="8" t="s">
        <v>76</v>
      </c>
      <c r="B13">
        <v>2</v>
      </c>
      <c r="C13" s="5"/>
    </row>
    <row r="14" spans="1:4" x14ac:dyDescent="0.25">
      <c r="A14" t="s">
        <v>96</v>
      </c>
      <c r="B14">
        <v>7</v>
      </c>
      <c r="C14" s="8">
        <v>1</v>
      </c>
    </row>
    <row r="15" spans="1:4" x14ac:dyDescent="0.25">
      <c r="A15" t="s">
        <v>91</v>
      </c>
      <c r="B15">
        <v>1</v>
      </c>
      <c r="C15" s="5"/>
    </row>
    <row r="16" spans="1:4" x14ac:dyDescent="0.25">
      <c r="A16" t="s">
        <v>2</v>
      </c>
      <c r="B16">
        <v>2</v>
      </c>
      <c r="C16" s="8"/>
    </row>
    <row r="17" spans="1:3" x14ac:dyDescent="0.25">
      <c r="A17" s="8" t="s">
        <v>107</v>
      </c>
      <c r="B17">
        <v>4</v>
      </c>
      <c r="C17" s="8"/>
    </row>
    <row r="18" spans="1:3" x14ac:dyDescent="0.25">
      <c r="A18" s="8" t="s">
        <v>106</v>
      </c>
      <c r="B18">
        <v>1</v>
      </c>
      <c r="C18" s="8"/>
    </row>
    <row r="19" spans="1:3" x14ac:dyDescent="0.25">
      <c r="A19" s="8" t="s">
        <v>105</v>
      </c>
      <c r="B19">
        <v>2</v>
      </c>
      <c r="C19" s="8"/>
    </row>
    <row r="20" spans="1:3" x14ac:dyDescent="0.25">
      <c r="A20" t="s">
        <v>15</v>
      </c>
      <c r="B20">
        <v>7</v>
      </c>
      <c r="C20" s="8"/>
    </row>
    <row r="21" spans="1:3" x14ac:dyDescent="0.25">
      <c r="A21" t="s">
        <v>1</v>
      </c>
      <c r="B21">
        <v>2</v>
      </c>
      <c r="C21" s="8"/>
    </row>
    <row r="22" spans="1:3" x14ac:dyDescent="0.25">
      <c r="A22" t="s">
        <v>66</v>
      </c>
      <c r="B22">
        <v>3</v>
      </c>
      <c r="C22" s="5"/>
    </row>
    <row r="23" spans="1:3" x14ac:dyDescent="0.25">
      <c r="A23" t="s">
        <v>47</v>
      </c>
      <c r="B23">
        <v>4</v>
      </c>
      <c r="C23" s="5"/>
    </row>
    <row r="24" spans="1:3" x14ac:dyDescent="0.25">
      <c r="A24" s="8" t="s">
        <v>99</v>
      </c>
      <c r="B24">
        <v>1</v>
      </c>
      <c r="C24" s="5"/>
    </row>
    <row r="25" spans="1:3" x14ac:dyDescent="0.25">
      <c r="A25" s="8" t="s">
        <v>108</v>
      </c>
      <c r="B25">
        <v>1</v>
      </c>
      <c r="C25" s="5"/>
    </row>
    <row r="26" spans="1:3" x14ac:dyDescent="0.25">
      <c r="A26" s="8" t="s">
        <v>90</v>
      </c>
      <c r="B26">
        <v>1</v>
      </c>
      <c r="C26" s="5"/>
    </row>
    <row r="27" spans="1:3" x14ac:dyDescent="0.25">
      <c r="B27" s="5">
        <f>SUM(B4:B26)</f>
        <v>61</v>
      </c>
      <c r="C27" s="5">
        <f>SUM(C4:C23)</f>
        <v>4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22"/>
  <sheetViews>
    <sheetView workbookViewId="0">
      <selection activeCell="B5" sqref="B5"/>
    </sheetView>
  </sheetViews>
  <sheetFormatPr defaultRowHeight="13.2" x14ac:dyDescent="0.25"/>
  <cols>
    <col min="1" max="1" width="14.33203125" customWidth="1"/>
    <col min="2" max="2" width="7.109375" customWidth="1"/>
    <col min="3" max="3" width="7.5546875" customWidth="1"/>
  </cols>
  <sheetData>
    <row r="1" spans="1:4" ht="15.6" x14ac:dyDescent="0.3">
      <c r="A1" s="1" t="s">
        <v>111</v>
      </c>
    </row>
    <row r="2" spans="1:4" ht="15.6" x14ac:dyDescent="0.3">
      <c r="A2" s="1"/>
      <c r="D2" s="8" t="s">
        <v>120</v>
      </c>
    </row>
    <row r="3" spans="1:4" x14ac:dyDescent="0.25">
      <c r="B3" s="4" t="s">
        <v>102</v>
      </c>
      <c r="C3" s="4" t="s">
        <v>103</v>
      </c>
    </row>
    <row r="4" spans="1:4" x14ac:dyDescent="0.25">
      <c r="A4" t="s">
        <v>57</v>
      </c>
      <c r="B4">
        <v>3</v>
      </c>
      <c r="C4">
        <v>1</v>
      </c>
    </row>
    <row r="5" spans="1:4" x14ac:dyDescent="0.25">
      <c r="A5" t="s">
        <v>113</v>
      </c>
      <c r="B5">
        <v>1</v>
      </c>
    </row>
    <row r="6" spans="1:4" x14ac:dyDescent="0.25">
      <c r="A6" s="8" t="s">
        <v>73</v>
      </c>
      <c r="B6">
        <v>2</v>
      </c>
    </row>
    <row r="7" spans="1:4" x14ac:dyDescent="0.25">
      <c r="A7" t="s">
        <v>74</v>
      </c>
      <c r="B7">
        <v>1</v>
      </c>
    </row>
    <row r="8" spans="1:4" x14ac:dyDescent="0.25">
      <c r="A8" t="s">
        <v>112</v>
      </c>
      <c r="B8">
        <v>1</v>
      </c>
    </row>
    <row r="9" spans="1:4" x14ac:dyDescent="0.25">
      <c r="A9" t="s">
        <v>43</v>
      </c>
      <c r="B9">
        <v>4</v>
      </c>
      <c r="C9" s="5"/>
    </row>
    <row r="10" spans="1:4" x14ac:dyDescent="0.25">
      <c r="A10" t="s">
        <v>5</v>
      </c>
      <c r="B10">
        <v>5</v>
      </c>
      <c r="C10" s="5"/>
    </row>
    <row r="11" spans="1:4" x14ac:dyDescent="0.25">
      <c r="A11" s="8" t="s">
        <v>11</v>
      </c>
      <c r="B11">
        <v>3</v>
      </c>
      <c r="C11" s="5"/>
    </row>
    <row r="12" spans="1:4" x14ac:dyDescent="0.25">
      <c r="A12" t="s">
        <v>96</v>
      </c>
      <c r="B12">
        <v>9</v>
      </c>
      <c r="C12" s="8">
        <v>11</v>
      </c>
    </row>
    <row r="13" spans="1:4" x14ac:dyDescent="0.25">
      <c r="A13" t="s">
        <v>114</v>
      </c>
      <c r="B13">
        <v>1</v>
      </c>
      <c r="C13" s="8"/>
    </row>
    <row r="14" spans="1:4" x14ac:dyDescent="0.25">
      <c r="A14" t="s">
        <v>91</v>
      </c>
      <c r="B14">
        <v>2</v>
      </c>
      <c r="C14" s="5"/>
    </row>
    <row r="15" spans="1:4" x14ac:dyDescent="0.25">
      <c r="A15" t="s">
        <v>2</v>
      </c>
      <c r="B15">
        <v>3</v>
      </c>
      <c r="C15" s="8"/>
    </row>
    <row r="16" spans="1:4" x14ac:dyDescent="0.25">
      <c r="A16" s="8" t="s">
        <v>107</v>
      </c>
      <c r="B16">
        <v>4</v>
      </c>
      <c r="C16" s="8"/>
    </row>
    <row r="17" spans="1:3" x14ac:dyDescent="0.25">
      <c r="A17" s="8" t="s">
        <v>116</v>
      </c>
      <c r="B17">
        <v>1</v>
      </c>
      <c r="C17" s="8"/>
    </row>
    <row r="18" spans="1:3" x14ac:dyDescent="0.25">
      <c r="A18" s="8" t="s">
        <v>117</v>
      </c>
      <c r="B18">
        <v>1</v>
      </c>
      <c r="C18" s="8"/>
    </row>
    <row r="19" spans="1:3" x14ac:dyDescent="0.25">
      <c r="A19" t="s">
        <v>15</v>
      </c>
      <c r="B19">
        <v>5</v>
      </c>
      <c r="C19" s="8"/>
    </row>
    <row r="20" spans="1:3" x14ac:dyDescent="0.25">
      <c r="A20" t="s">
        <v>47</v>
      </c>
      <c r="B20">
        <v>6</v>
      </c>
      <c r="C20" s="5"/>
    </row>
    <row r="21" spans="1:3" x14ac:dyDescent="0.25">
      <c r="A21" s="8" t="s">
        <v>108</v>
      </c>
      <c r="B21">
        <v>1</v>
      </c>
      <c r="C21" s="5"/>
    </row>
    <row r="22" spans="1:3" x14ac:dyDescent="0.25">
      <c r="B22" s="5">
        <f>SUM(B4:B21)</f>
        <v>53</v>
      </c>
      <c r="C22" s="5">
        <f>SUM(C4:C20)</f>
        <v>12</v>
      </c>
    </row>
  </sheetData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21"/>
  <sheetViews>
    <sheetView workbookViewId="0">
      <selection activeCell="A4" sqref="A4:B19"/>
    </sheetView>
  </sheetViews>
  <sheetFormatPr defaultRowHeight="13.2" x14ac:dyDescent="0.25"/>
  <cols>
    <col min="1" max="1" width="12.109375" customWidth="1"/>
  </cols>
  <sheetData>
    <row r="1" spans="1:4" ht="15.6" x14ac:dyDescent="0.3">
      <c r="A1" s="1" t="s">
        <v>121</v>
      </c>
    </row>
    <row r="2" spans="1:4" ht="15.6" x14ac:dyDescent="0.3">
      <c r="A2" s="1"/>
      <c r="D2" s="8" t="s">
        <v>135</v>
      </c>
    </row>
    <row r="3" spans="1:4" x14ac:dyDescent="0.25">
      <c r="B3" s="4" t="s">
        <v>102</v>
      </c>
      <c r="C3" s="4" t="s">
        <v>103</v>
      </c>
    </row>
    <row r="4" spans="1:4" x14ac:dyDescent="0.25">
      <c r="A4" t="s">
        <v>113</v>
      </c>
      <c r="B4">
        <v>2</v>
      </c>
    </row>
    <row r="5" spans="1:4" x14ac:dyDescent="0.25">
      <c r="A5" s="8" t="s">
        <v>73</v>
      </c>
      <c r="B5">
        <v>3</v>
      </c>
      <c r="C5">
        <v>1</v>
      </c>
    </row>
    <row r="6" spans="1:4" x14ac:dyDescent="0.25">
      <c r="A6" t="s">
        <v>125</v>
      </c>
      <c r="B6">
        <v>1</v>
      </c>
    </row>
    <row r="7" spans="1:4" x14ac:dyDescent="0.25">
      <c r="A7" t="s">
        <v>122</v>
      </c>
      <c r="B7">
        <v>4</v>
      </c>
      <c r="C7">
        <v>4</v>
      </c>
    </row>
    <row r="8" spans="1:4" x14ac:dyDescent="0.25">
      <c r="A8" t="s">
        <v>126</v>
      </c>
      <c r="B8">
        <v>1</v>
      </c>
    </row>
    <row r="9" spans="1:4" x14ac:dyDescent="0.25">
      <c r="A9" t="s">
        <v>43</v>
      </c>
      <c r="B9">
        <v>4</v>
      </c>
      <c r="C9" s="5"/>
    </row>
    <row r="10" spans="1:4" x14ac:dyDescent="0.25">
      <c r="A10" t="s">
        <v>5</v>
      </c>
      <c r="B10">
        <v>5</v>
      </c>
      <c r="C10" s="5"/>
    </row>
    <row r="11" spans="1:4" x14ac:dyDescent="0.25">
      <c r="A11" s="8" t="s">
        <v>11</v>
      </c>
      <c r="B11">
        <v>4</v>
      </c>
      <c r="C11" s="5"/>
    </row>
    <row r="12" spans="1:4" x14ac:dyDescent="0.25">
      <c r="A12" t="s">
        <v>96</v>
      </c>
      <c r="B12">
        <v>5</v>
      </c>
      <c r="C12" s="8">
        <v>8</v>
      </c>
    </row>
    <row r="13" spans="1:4" x14ac:dyDescent="0.25">
      <c r="A13" t="s">
        <v>127</v>
      </c>
      <c r="B13">
        <v>2</v>
      </c>
      <c r="C13" s="8"/>
    </row>
    <row r="14" spans="1:4" x14ac:dyDescent="0.25">
      <c r="A14" t="s">
        <v>2</v>
      </c>
      <c r="B14">
        <v>3</v>
      </c>
      <c r="C14" s="8"/>
    </row>
    <row r="15" spans="1:4" x14ac:dyDescent="0.25">
      <c r="A15" s="8" t="s">
        <v>107</v>
      </c>
      <c r="B15">
        <v>2</v>
      </c>
      <c r="C15" s="8"/>
    </row>
    <row r="16" spans="1:4" x14ac:dyDescent="0.25">
      <c r="A16" t="s">
        <v>123</v>
      </c>
      <c r="B16">
        <v>6</v>
      </c>
      <c r="C16" s="8"/>
    </row>
    <row r="17" spans="1:3" x14ac:dyDescent="0.25">
      <c r="A17" t="s">
        <v>124</v>
      </c>
      <c r="B17">
        <v>3</v>
      </c>
      <c r="C17" s="8"/>
    </row>
    <row r="18" spans="1:3" x14ac:dyDescent="0.25">
      <c r="A18" t="s">
        <v>66</v>
      </c>
      <c r="B18">
        <v>3</v>
      </c>
      <c r="C18" s="8"/>
    </row>
    <row r="19" spans="1:3" x14ac:dyDescent="0.25">
      <c r="A19" t="s">
        <v>47</v>
      </c>
      <c r="B19">
        <v>6</v>
      </c>
      <c r="C19" s="5"/>
    </row>
    <row r="20" spans="1:3" x14ac:dyDescent="0.25">
      <c r="A20" s="8" t="s">
        <v>108</v>
      </c>
      <c r="C20" s="5"/>
    </row>
    <row r="21" spans="1:3" x14ac:dyDescent="0.25">
      <c r="B21" s="5">
        <f>SUM(B4:B20)</f>
        <v>54</v>
      </c>
      <c r="C21" s="5">
        <f>SUM(C4:C19)</f>
        <v>13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3"/>
  <sheetViews>
    <sheetView zoomScale="90" zoomScaleNormal="90" workbookViewId="0">
      <selection activeCell="A4" sqref="A4:B22"/>
    </sheetView>
  </sheetViews>
  <sheetFormatPr defaultRowHeight="13.2" x14ac:dyDescent="0.25"/>
  <cols>
    <col min="1" max="1" width="12.21875" customWidth="1"/>
    <col min="2" max="2" width="6.44140625" customWidth="1"/>
    <col min="3" max="3" width="6" customWidth="1"/>
  </cols>
  <sheetData>
    <row r="1" spans="1:4" ht="15.6" x14ac:dyDescent="0.3">
      <c r="A1" s="1" t="s">
        <v>129</v>
      </c>
    </row>
    <row r="2" spans="1:4" ht="15.6" x14ac:dyDescent="0.3">
      <c r="A2" s="1"/>
      <c r="D2" s="8" t="s">
        <v>134</v>
      </c>
    </row>
    <row r="3" spans="1:4" x14ac:dyDescent="0.25">
      <c r="B3" s="4" t="s">
        <v>102</v>
      </c>
      <c r="C3" s="4" t="s">
        <v>103</v>
      </c>
    </row>
    <row r="4" spans="1:4" x14ac:dyDescent="0.25">
      <c r="A4" t="s">
        <v>125</v>
      </c>
      <c r="B4">
        <v>6</v>
      </c>
    </row>
    <row r="5" spans="1:4" x14ac:dyDescent="0.25">
      <c r="A5" s="8" t="s">
        <v>132</v>
      </c>
      <c r="B5">
        <v>1</v>
      </c>
    </row>
    <row r="6" spans="1:4" x14ac:dyDescent="0.25">
      <c r="A6" t="s">
        <v>79</v>
      </c>
      <c r="B6">
        <v>3</v>
      </c>
      <c r="C6">
        <v>2</v>
      </c>
    </row>
    <row r="7" spans="1:4" x14ac:dyDescent="0.25">
      <c r="A7" s="8" t="s">
        <v>133</v>
      </c>
      <c r="B7">
        <v>2</v>
      </c>
    </row>
    <row r="8" spans="1:4" x14ac:dyDescent="0.25">
      <c r="A8" t="s">
        <v>43</v>
      </c>
      <c r="B8">
        <v>2</v>
      </c>
      <c r="C8" s="5"/>
    </row>
    <row r="9" spans="1:4" x14ac:dyDescent="0.25">
      <c r="A9" t="s">
        <v>5</v>
      </c>
      <c r="B9">
        <v>2</v>
      </c>
      <c r="C9" s="5"/>
    </row>
    <row r="10" spans="1:4" x14ac:dyDescent="0.25">
      <c r="A10" s="8" t="s">
        <v>11</v>
      </c>
      <c r="B10">
        <v>6</v>
      </c>
      <c r="C10" s="5"/>
    </row>
    <row r="11" spans="1:4" x14ac:dyDescent="0.25">
      <c r="A11" s="8" t="s">
        <v>76</v>
      </c>
      <c r="C11" s="8">
        <v>5</v>
      </c>
    </row>
    <row r="12" spans="1:4" x14ac:dyDescent="0.25">
      <c r="A12" t="s">
        <v>96</v>
      </c>
      <c r="B12">
        <v>15</v>
      </c>
      <c r="C12" s="8">
        <v>6</v>
      </c>
    </row>
    <row r="13" spans="1:4" x14ac:dyDescent="0.25">
      <c r="A13" t="s">
        <v>2</v>
      </c>
      <c r="B13">
        <v>6</v>
      </c>
      <c r="C13" s="8">
        <v>3</v>
      </c>
    </row>
    <row r="14" spans="1:4" x14ac:dyDescent="0.25">
      <c r="A14" t="s">
        <v>91</v>
      </c>
      <c r="B14">
        <v>1</v>
      </c>
      <c r="C14" s="8"/>
    </row>
    <row r="15" spans="1:4" x14ac:dyDescent="0.25">
      <c r="A15" s="8" t="s">
        <v>107</v>
      </c>
      <c r="B15">
        <v>5</v>
      </c>
      <c r="C15" s="8"/>
    </row>
    <row r="16" spans="1:4" x14ac:dyDescent="0.25">
      <c r="A16" s="8" t="s">
        <v>130</v>
      </c>
      <c r="B16">
        <v>2</v>
      </c>
      <c r="C16" s="8"/>
    </row>
    <row r="17" spans="1:3" x14ac:dyDescent="0.25">
      <c r="A17" t="s">
        <v>123</v>
      </c>
      <c r="B17">
        <v>1</v>
      </c>
      <c r="C17" s="8"/>
    </row>
    <row r="18" spans="1:3" x14ac:dyDescent="0.25">
      <c r="A18" t="s">
        <v>124</v>
      </c>
      <c r="B18">
        <v>4</v>
      </c>
      <c r="C18" s="8"/>
    </row>
    <row r="19" spans="1:3" x14ac:dyDescent="0.25">
      <c r="A19" t="s">
        <v>66</v>
      </c>
      <c r="B19">
        <v>1</v>
      </c>
      <c r="C19" s="8"/>
    </row>
    <row r="20" spans="1:3" x14ac:dyDescent="0.25">
      <c r="A20" t="s">
        <v>47</v>
      </c>
      <c r="B20">
        <v>4</v>
      </c>
      <c r="C20" s="5"/>
    </row>
    <row r="21" spans="1:3" x14ac:dyDescent="0.25">
      <c r="A21" s="8" t="s">
        <v>108</v>
      </c>
      <c r="B21">
        <v>2</v>
      </c>
      <c r="C21" s="5"/>
    </row>
    <row r="22" spans="1:3" x14ac:dyDescent="0.25">
      <c r="A22" s="8" t="s">
        <v>131</v>
      </c>
      <c r="B22">
        <v>1</v>
      </c>
      <c r="C22" s="5"/>
    </row>
    <row r="23" spans="1:3" x14ac:dyDescent="0.25">
      <c r="B23" s="5">
        <f>SUM(B4:B22)</f>
        <v>64</v>
      </c>
      <c r="C23" s="5">
        <f>SUM(C4:C20)</f>
        <v>16</v>
      </c>
    </row>
  </sheetData>
  <pageMargins left="1.3779527559055118" right="0.98425196850393704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C20" sqref="C20"/>
    </sheetView>
  </sheetViews>
  <sheetFormatPr defaultRowHeight="13.2" x14ac:dyDescent="0.25"/>
  <cols>
    <col min="1" max="1" width="10.33203125" customWidth="1"/>
  </cols>
  <sheetData>
    <row r="1" spans="1:3" ht="15.6" x14ac:dyDescent="0.3">
      <c r="A1" s="1" t="s">
        <v>177</v>
      </c>
    </row>
    <row r="3" spans="1:3" x14ac:dyDescent="0.25">
      <c r="A3" t="s">
        <v>179</v>
      </c>
      <c r="B3">
        <v>2</v>
      </c>
    </row>
    <row r="4" spans="1:3" x14ac:dyDescent="0.25">
      <c r="A4" t="s">
        <v>20</v>
      </c>
      <c r="B4">
        <v>1</v>
      </c>
    </row>
    <row r="5" spans="1:3" x14ac:dyDescent="0.25">
      <c r="A5" t="s">
        <v>180</v>
      </c>
      <c r="B5">
        <v>1</v>
      </c>
    </row>
    <row r="6" spans="1:3" x14ac:dyDescent="0.25">
      <c r="A6" t="s">
        <v>6</v>
      </c>
      <c r="B6">
        <v>1</v>
      </c>
    </row>
    <row r="7" spans="1:3" x14ac:dyDescent="0.25">
      <c r="A7" t="s">
        <v>178</v>
      </c>
      <c r="B7">
        <v>1</v>
      </c>
    </row>
    <row r="8" spans="1:3" x14ac:dyDescent="0.25">
      <c r="A8" t="s">
        <v>181</v>
      </c>
      <c r="B8">
        <v>1</v>
      </c>
    </row>
    <row r="9" spans="1:3" x14ac:dyDescent="0.25">
      <c r="A9" t="s">
        <v>131</v>
      </c>
      <c r="B9">
        <v>1</v>
      </c>
    </row>
    <row r="10" spans="1:3" x14ac:dyDescent="0.25">
      <c r="A10" t="s">
        <v>166</v>
      </c>
      <c r="B10">
        <v>19</v>
      </c>
      <c r="C10">
        <v>1</v>
      </c>
    </row>
    <row r="12" spans="1:3" x14ac:dyDescent="0.25">
      <c r="B12">
        <f>SUM(B3:B10)</f>
        <v>27</v>
      </c>
      <c r="C12">
        <f>SUM(C3:C10)</f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6"/>
  <sheetViews>
    <sheetView zoomScale="90" zoomScaleNormal="90" workbookViewId="0">
      <selection activeCell="A4" sqref="A4:B24"/>
    </sheetView>
  </sheetViews>
  <sheetFormatPr defaultRowHeight="13.2" x14ac:dyDescent="0.25"/>
  <cols>
    <col min="1" max="1" width="13.44140625" customWidth="1"/>
    <col min="2" max="2" width="7.33203125" customWidth="1"/>
    <col min="3" max="3" width="6.77734375" customWidth="1"/>
  </cols>
  <sheetData>
    <row r="1" spans="1:4" ht="15.6" x14ac:dyDescent="0.3">
      <c r="A1" s="1" t="s">
        <v>136</v>
      </c>
    </row>
    <row r="2" spans="1:4" ht="15.6" x14ac:dyDescent="0.3">
      <c r="A2" s="1"/>
      <c r="D2" s="8" t="s">
        <v>139</v>
      </c>
    </row>
    <row r="3" spans="1:4" x14ac:dyDescent="0.25">
      <c r="B3" s="4" t="s">
        <v>102</v>
      </c>
      <c r="C3" s="4" t="s">
        <v>103</v>
      </c>
    </row>
    <row r="4" spans="1:4" x14ac:dyDescent="0.25">
      <c r="A4" s="8" t="s">
        <v>35</v>
      </c>
      <c r="B4" s="4">
        <v>2</v>
      </c>
      <c r="C4" s="4"/>
    </row>
    <row r="5" spans="1:4" x14ac:dyDescent="0.25">
      <c r="A5" s="8" t="s">
        <v>73</v>
      </c>
      <c r="B5" s="4">
        <v>3</v>
      </c>
      <c r="C5" s="4"/>
    </row>
    <row r="6" spans="1:4" x14ac:dyDescent="0.25">
      <c r="A6" t="s">
        <v>125</v>
      </c>
      <c r="B6">
        <v>1</v>
      </c>
    </row>
    <row r="7" spans="1:4" x14ac:dyDescent="0.25">
      <c r="A7" s="8" t="s">
        <v>132</v>
      </c>
      <c r="B7" s="4">
        <v>1</v>
      </c>
    </row>
    <row r="8" spans="1:4" x14ac:dyDescent="0.25">
      <c r="A8" t="s">
        <v>79</v>
      </c>
      <c r="B8">
        <v>3</v>
      </c>
    </row>
    <row r="9" spans="1:4" x14ac:dyDescent="0.25">
      <c r="A9" s="8" t="s">
        <v>22</v>
      </c>
      <c r="B9">
        <v>1</v>
      </c>
    </row>
    <row r="10" spans="1:4" x14ac:dyDescent="0.25">
      <c r="A10" t="s">
        <v>43</v>
      </c>
      <c r="B10">
        <v>1</v>
      </c>
      <c r="C10" s="5"/>
    </row>
    <row r="11" spans="1:4" x14ac:dyDescent="0.25">
      <c r="A11" s="8" t="s">
        <v>137</v>
      </c>
      <c r="B11">
        <v>15</v>
      </c>
      <c r="C11" s="8">
        <v>4</v>
      </c>
    </row>
    <row r="12" spans="1:4" x14ac:dyDescent="0.25">
      <c r="A12" t="s">
        <v>5</v>
      </c>
      <c r="B12">
        <v>5</v>
      </c>
      <c r="C12" s="5"/>
    </row>
    <row r="13" spans="1:4" x14ac:dyDescent="0.25">
      <c r="A13" s="8" t="s">
        <v>9</v>
      </c>
      <c r="B13">
        <v>1</v>
      </c>
      <c r="C13" s="5"/>
    </row>
    <row r="14" spans="1:4" x14ac:dyDescent="0.25">
      <c r="A14" s="8" t="s">
        <v>11</v>
      </c>
      <c r="B14">
        <v>9</v>
      </c>
      <c r="C14" s="5"/>
    </row>
    <row r="15" spans="1:4" x14ac:dyDescent="0.25">
      <c r="A15" s="8" t="s">
        <v>76</v>
      </c>
      <c r="B15">
        <v>3</v>
      </c>
      <c r="C15" s="8">
        <v>2</v>
      </c>
    </row>
    <row r="16" spans="1:4" x14ac:dyDescent="0.25">
      <c r="A16" t="s">
        <v>96</v>
      </c>
      <c r="B16">
        <v>20</v>
      </c>
      <c r="C16" s="8">
        <v>4</v>
      </c>
    </row>
    <row r="17" spans="1:3" x14ac:dyDescent="0.25">
      <c r="A17" s="8" t="s">
        <v>138</v>
      </c>
      <c r="B17">
        <v>2</v>
      </c>
      <c r="C17" s="8"/>
    </row>
    <row r="18" spans="1:3" x14ac:dyDescent="0.25">
      <c r="A18" t="s">
        <v>2</v>
      </c>
      <c r="B18">
        <v>1</v>
      </c>
      <c r="C18" s="8"/>
    </row>
    <row r="19" spans="1:3" x14ac:dyDescent="0.25">
      <c r="A19" t="s">
        <v>91</v>
      </c>
      <c r="B19">
        <v>1</v>
      </c>
      <c r="C19" s="8"/>
    </row>
    <row r="20" spans="1:3" x14ac:dyDescent="0.25">
      <c r="A20" s="8" t="s">
        <v>107</v>
      </c>
      <c r="B20">
        <v>2</v>
      </c>
      <c r="C20" s="8"/>
    </row>
    <row r="21" spans="1:3" x14ac:dyDescent="0.25">
      <c r="A21" s="8" t="s">
        <v>130</v>
      </c>
      <c r="B21">
        <v>3</v>
      </c>
      <c r="C21" s="8"/>
    </row>
    <row r="22" spans="1:3" x14ac:dyDescent="0.25">
      <c r="A22" t="s">
        <v>123</v>
      </c>
      <c r="B22">
        <v>2</v>
      </c>
      <c r="C22" s="8"/>
    </row>
    <row r="23" spans="1:3" x14ac:dyDescent="0.25">
      <c r="A23" t="s">
        <v>47</v>
      </c>
      <c r="B23">
        <v>1</v>
      </c>
      <c r="C23" s="5"/>
    </row>
    <row r="24" spans="1:3" x14ac:dyDescent="0.25">
      <c r="A24" s="8" t="s">
        <v>108</v>
      </c>
      <c r="B24">
        <v>1</v>
      </c>
      <c r="C24" s="5"/>
    </row>
    <row r="25" spans="1:3" x14ac:dyDescent="0.25">
      <c r="A25" s="8" t="s">
        <v>131</v>
      </c>
      <c r="C25" s="5"/>
    </row>
    <row r="26" spans="1:3" x14ac:dyDescent="0.25">
      <c r="B26" s="5">
        <f>SUM(B4:B25)</f>
        <v>78</v>
      </c>
      <c r="C26" s="5">
        <f>SUM(C4:C25)</f>
        <v>10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6DC3-328F-40F4-828E-1BFC138B820D}">
  <dimension ref="A1:G42"/>
  <sheetViews>
    <sheetView workbookViewId="0">
      <selection sqref="A1:G42"/>
    </sheetView>
  </sheetViews>
  <sheetFormatPr defaultRowHeight="13.2" x14ac:dyDescent="0.25"/>
  <cols>
    <col min="1" max="1" width="12.109375" customWidth="1"/>
    <col min="2" max="7" width="4.77734375" customWidth="1"/>
  </cols>
  <sheetData>
    <row r="1" spans="1:7" x14ac:dyDescent="0.25">
      <c r="B1" s="5">
        <v>2015</v>
      </c>
      <c r="C1" s="5">
        <v>2016</v>
      </c>
      <c r="D1" s="5">
        <v>2017</v>
      </c>
      <c r="E1" s="5">
        <v>2018</v>
      </c>
      <c r="F1" s="5">
        <v>2019</v>
      </c>
    </row>
    <row r="2" spans="1:7" x14ac:dyDescent="0.25">
      <c r="A2" t="s">
        <v>57</v>
      </c>
      <c r="B2">
        <v>2</v>
      </c>
      <c r="C2">
        <v>3</v>
      </c>
      <c r="G2" s="15">
        <f t="shared" ref="G2:G41" si="0">SUM(B2:F2)</f>
        <v>5</v>
      </c>
    </row>
    <row r="3" spans="1:7" x14ac:dyDescent="0.25">
      <c r="A3" t="s">
        <v>109</v>
      </c>
      <c r="B3">
        <v>2</v>
      </c>
      <c r="G3" s="15">
        <f t="shared" si="0"/>
        <v>2</v>
      </c>
    </row>
    <row r="4" spans="1:7" x14ac:dyDescent="0.25">
      <c r="A4" s="8" t="s">
        <v>204</v>
      </c>
      <c r="F4">
        <v>2</v>
      </c>
      <c r="G4" s="15">
        <f t="shared" si="0"/>
        <v>2</v>
      </c>
    </row>
    <row r="5" spans="1:7" x14ac:dyDescent="0.25">
      <c r="A5" s="8" t="s">
        <v>113</v>
      </c>
      <c r="C5">
        <v>1</v>
      </c>
      <c r="D5">
        <v>2</v>
      </c>
      <c r="G5" s="15">
        <f t="shared" si="0"/>
        <v>3</v>
      </c>
    </row>
    <row r="6" spans="1:7" x14ac:dyDescent="0.25">
      <c r="A6" s="8" t="s">
        <v>73</v>
      </c>
      <c r="B6">
        <v>2</v>
      </c>
      <c r="C6">
        <v>2</v>
      </c>
      <c r="D6">
        <v>3</v>
      </c>
      <c r="F6">
        <v>3</v>
      </c>
      <c r="G6" s="15">
        <f t="shared" si="0"/>
        <v>10</v>
      </c>
    </row>
    <row r="7" spans="1:7" x14ac:dyDescent="0.25">
      <c r="A7" s="8" t="s">
        <v>125</v>
      </c>
      <c r="D7">
        <v>1</v>
      </c>
      <c r="E7">
        <v>6</v>
      </c>
      <c r="F7">
        <v>1</v>
      </c>
      <c r="G7" s="15">
        <f t="shared" si="0"/>
        <v>8</v>
      </c>
    </row>
    <row r="8" spans="1:7" x14ac:dyDescent="0.25">
      <c r="A8" s="8" t="s">
        <v>21</v>
      </c>
      <c r="B8">
        <v>1</v>
      </c>
      <c r="G8" s="15">
        <f t="shared" si="0"/>
        <v>1</v>
      </c>
    </row>
    <row r="9" spans="1:7" x14ac:dyDescent="0.25">
      <c r="A9" s="8" t="s">
        <v>132</v>
      </c>
      <c r="E9">
        <v>1</v>
      </c>
      <c r="F9">
        <v>1</v>
      </c>
      <c r="G9" s="15">
        <f t="shared" si="0"/>
        <v>2</v>
      </c>
    </row>
    <row r="10" spans="1:7" x14ac:dyDescent="0.25">
      <c r="A10" t="s">
        <v>74</v>
      </c>
      <c r="B10">
        <v>6</v>
      </c>
      <c r="C10">
        <v>1</v>
      </c>
      <c r="E10">
        <v>3</v>
      </c>
      <c r="F10">
        <v>3</v>
      </c>
      <c r="G10" s="15">
        <f t="shared" si="0"/>
        <v>13</v>
      </c>
    </row>
    <row r="11" spans="1:7" x14ac:dyDescent="0.25">
      <c r="A11" s="8" t="s">
        <v>122</v>
      </c>
      <c r="D11">
        <v>4</v>
      </c>
      <c r="G11" s="15">
        <f t="shared" si="0"/>
        <v>4</v>
      </c>
    </row>
    <row r="12" spans="1:7" x14ac:dyDescent="0.25">
      <c r="A12" s="8" t="s">
        <v>112</v>
      </c>
      <c r="C12">
        <v>1</v>
      </c>
      <c r="G12" s="15">
        <f t="shared" si="0"/>
        <v>1</v>
      </c>
    </row>
    <row r="13" spans="1:7" x14ac:dyDescent="0.25">
      <c r="A13" s="8" t="s">
        <v>126</v>
      </c>
      <c r="D13">
        <v>1</v>
      </c>
      <c r="G13" s="15">
        <f t="shared" si="0"/>
        <v>1</v>
      </c>
    </row>
    <row r="14" spans="1:7" x14ac:dyDescent="0.25">
      <c r="A14" s="8" t="s">
        <v>22</v>
      </c>
      <c r="F14">
        <v>1</v>
      </c>
      <c r="G14" s="15">
        <f t="shared" si="0"/>
        <v>1</v>
      </c>
    </row>
    <row r="15" spans="1:7" x14ac:dyDescent="0.25">
      <c r="A15" s="8" t="s">
        <v>133</v>
      </c>
      <c r="E15">
        <v>2</v>
      </c>
      <c r="G15" s="15">
        <f t="shared" si="0"/>
        <v>2</v>
      </c>
    </row>
    <row r="16" spans="1:7" x14ac:dyDescent="0.25">
      <c r="A16" t="s">
        <v>43</v>
      </c>
      <c r="B16">
        <v>2</v>
      </c>
      <c r="C16">
        <v>4</v>
      </c>
      <c r="D16">
        <v>4</v>
      </c>
      <c r="E16">
        <v>2</v>
      </c>
      <c r="F16">
        <v>1</v>
      </c>
      <c r="G16" s="15">
        <f t="shared" si="0"/>
        <v>13</v>
      </c>
    </row>
    <row r="17" spans="1:7" x14ac:dyDescent="0.25">
      <c r="A17" s="8" t="s">
        <v>137</v>
      </c>
      <c r="F17">
        <v>15</v>
      </c>
      <c r="G17" s="15">
        <f t="shared" si="0"/>
        <v>15</v>
      </c>
    </row>
    <row r="18" spans="1:7" x14ac:dyDescent="0.25">
      <c r="A18" t="s">
        <v>5</v>
      </c>
      <c r="B18">
        <v>3</v>
      </c>
      <c r="C18">
        <v>5</v>
      </c>
      <c r="D18">
        <v>5</v>
      </c>
      <c r="E18">
        <v>2</v>
      </c>
      <c r="F18">
        <v>5</v>
      </c>
      <c r="G18" s="15">
        <f t="shared" si="0"/>
        <v>20</v>
      </c>
    </row>
    <row r="19" spans="1:7" x14ac:dyDescent="0.25">
      <c r="A19" t="s">
        <v>9</v>
      </c>
      <c r="B19">
        <v>3</v>
      </c>
      <c r="F19">
        <v>1</v>
      </c>
      <c r="G19" s="15">
        <f t="shared" si="0"/>
        <v>4</v>
      </c>
    </row>
    <row r="20" spans="1:7" x14ac:dyDescent="0.25">
      <c r="A20" s="8" t="s">
        <v>11</v>
      </c>
      <c r="B20">
        <v>2</v>
      </c>
      <c r="C20">
        <v>3</v>
      </c>
      <c r="D20">
        <v>4</v>
      </c>
      <c r="E20">
        <v>6</v>
      </c>
      <c r="F20">
        <v>9</v>
      </c>
      <c r="G20" s="15">
        <f t="shared" si="0"/>
        <v>24</v>
      </c>
    </row>
    <row r="21" spans="1:7" x14ac:dyDescent="0.25">
      <c r="A21" s="8" t="s">
        <v>76</v>
      </c>
      <c r="B21">
        <v>2</v>
      </c>
      <c r="F21">
        <v>3</v>
      </c>
      <c r="G21" s="15">
        <f t="shared" si="0"/>
        <v>5</v>
      </c>
    </row>
    <row r="22" spans="1:7" x14ac:dyDescent="0.25">
      <c r="A22" t="s">
        <v>96</v>
      </c>
      <c r="B22">
        <v>7</v>
      </c>
      <c r="C22">
        <v>9</v>
      </c>
      <c r="D22">
        <v>5</v>
      </c>
      <c r="E22">
        <v>15</v>
      </c>
      <c r="F22">
        <v>20</v>
      </c>
      <c r="G22" s="15">
        <f t="shared" si="0"/>
        <v>56</v>
      </c>
    </row>
    <row r="23" spans="1:7" x14ac:dyDescent="0.25">
      <c r="A23" s="8" t="s">
        <v>114</v>
      </c>
      <c r="C23">
        <v>1</v>
      </c>
      <c r="G23" s="15">
        <f t="shared" si="0"/>
        <v>1</v>
      </c>
    </row>
    <row r="24" spans="1:7" x14ac:dyDescent="0.25">
      <c r="A24" s="8" t="s">
        <v>127</v>
      </c>
      <c r="D24">
        <v>2</v>
      </c>
      <c r="G24" s="15">
        <f t="shared" si="0"/>
        <v>2</v>
      </c>
    </row>
    <row r="25" spans="1:7" x14ac:dyDescent="0.25">
      <c r="A25" t="s">
        <v>91</v>
      </c>
      <c r="B25">
        <v>1</v>
      </c>
      <c r="C25">
        <v>2</v>
      </c>
      <c r="E25">
        <v>1</v>
      </c>
      <c r="F25">
        <v>1</v>
      </c>
      <c r="G25" s="15">
        <f t="shared" si="0"/>
        <v>5</v>
      </c>
    </row>
    <row r="26" spans="1:7" x14ac:dyDescent="0.25">
      <c r="A26" s="8" t="s">
        <v>138</v>
      </c>
      <c r="F26">
        <v>2</v>
      </c>
      <c r="G26" s="15">
        <f t="shared" si="0"/>
        <v>2</v>
      </c>
    </row>
    <row r="27" spans="1:7" x14ac:dyDescent="0.25">
      <c r="A27" t="s">
        <v>2</v>
      </c>
      <c r="B27">
        <v>2</v>
      </c>
      <c r="C27">
        <v>3</v>
      </c>
      <c r="D27">
        <v>3</v>
      </c>
      <c r="E27">
        <v>6</v>
      </c>
      <c r="F27">
        <v>1</v>
      </c>
      <c r="G27" s="15">
        <f t="shared" si="0"/>
        <v>15</v>
      </c>
    </row>
    <row r="28" spans="1:7" x14ac:dyDescent="0.25">
      <c r="A28" s="8" t="s">
        <v>107</v>
      </c>
      <c r="B28">
        <v>4</v>
      </c>
      <c r="C28">
        <v>4</v>
      </c>
      <c r="D28">
        <v>2</v>
      </c>
      <c r="E28">
        <v>5</v>
      </c>
      <c r="F28">
        <v>2</v>
      </c>
      <c r="G28" s="15">
        <f t="shared" si="0"/>
        <v>17</v>
      </c>
    </row>
    <row r="29" spans="1:7" x14ac:dyDescent="0.25">
      <c r="A29" s="8" t="s">
        <v>106</v>
      </c>
      <c r="B29">
        <v>1</v>
      </c>
      <c r="G29" s="15">
        <f t="shared" si="0"/>
        <v>1</v>
      </c>
    </row>
    <row r="30" spans="1:7" x14ac:dyDescent="0.25">
      <c r="A30" s="8" t="s">
        <v>116</v>
      </c>
      <c r="C30">
        <v>1</v>
      </c>
      <c r="G30" s="15">
        <f t="shared" si="0"/>
        <v>1</v>
      </c>
    </row>
    <row r="31" spans="1:7" x14ac:dyDescent="0.25">
      <c r="A31" s="8" t="s">
        <v>105</v>
      </c>
      <c r="B31">
        <v>2</v>
      </c>
      <c r="G31" s="15">
        <f t="shared" si="0"/>
        <v>2</v>
      </c>
    </row>
    <row r="32" spans="1:7" x14ac:dyDescent="0.25">
      <c r="A32" s="8" t="s">
        <v>130</v>
      </c>
      <c r="E32">
        <v>2</v>
      </c>
      <c r="F32">
        <v>3</v>
      </c>
      <c r="G32" s="15">
        <f t="shared" si="0"/>
        <v>5</v>
      </c>
    </row>
    <row r="33" spans="1:7" x14ac:dyDescent="0.25">
      <c r="A33" s="8" t="s">
        <v>117</v>
      </c>
      <c r="C33">
        <v>1</v>
      </c>
      <c r="G33" s="15">
        <f t="shared" si="0"/>
        <v>1</v>
      </c>
    </row>
    <row r="34" spans="1:7" x14ac:dyDescent="0.25">
      <c r="A34" s="8" t="s">
        <v>123</v>
      </c>
      <c r="B34">
        <v>7</v>
      </c>
      <c r="C34">
        <v>5</v>
      </c>
      <c r="D34">
        <v>6</v>
      </c>
      <c r="E34">
        <v>1</v>
      </c>
      <c r="F34">
        <v>2</v>
      </c>
      <c r="G34" s="15">
        <f t="shared" si="0"/>
        <v>21</v>
      </c>
    </row>
    <row r="35" spans="1:7" x14ac:dyDescent="0.25">
      <c r="A35" s="8" t="s">
        <v>124</v>
      </c>
      <c r="B35">
        <v>2</v>
      </c>
      <c r="D35">
        <v>3</v>
      </c>
      <c r="E35">
        <v>4</v>
      </c>
      <c r="G35" s="15">
        <f t="shared" si="0"/>
        <v>9</v>
      </c>
    </row>
    <row r="36" spans="1:7" x14ac:dyDescent="0.25">
      <c r="A36" t="s">
        <v>66</v>
      </c>
      <c r="B36">
        <v>3</v>
      </c>
      <c r="D36">
        <v>3</v>
      </c>
      <c r="E36">
        <v>1</v>
      </c>
      <c r="G36" s="15">
        <f t="shared" si="0"/>
        <v>7</v>
      </c>
    </row>
    <row r="37" spans="1:7" x14ac:dyDescent="0.25">
      <c r="A37" t="s">
        <v>47</v>
      </c>
      <c r="B37">
        <v>4</v>
      </c>
      <c r="C37">
        <v>6</v>
      </c>
      <c r="D37">
        <v>6</v>
      </c>
      <c r="E37">
        <v>4</v>
      </c>
      <c r="F37">
        <v>1</v>
      </c>
      <c r="G37" s="15">
        <f t="shared" si="0"/>
        <v>21</v>
      </c>
    </row>
    <row r="38" spans="1:7" x14ac:dyDescent="0.25">
      <c r="A38" s="8" t="s">
        <v>99</v>
      </c>
      <c r="B38">
        <v>1</v>
      </c>
      <c r="G38" s="15">
        <f t="shared" si="0"/>
        <v>1</v>
      </c>
    </row>
    <row r="39" spans="1:7" x14ac:dyDescent="0.25">
      <c r="A39" s="8" t="s">
        <v>108</v>
      </c>
      <c r="B39">
        <v>1</v>
      </c>
      <c r="C39">
        <v>1</v>
      </c>
      <c r="E39">
        <v>2</v>
      </c>
      <c r="F39">
        <v>1</v>
      </c>
      <c r="G39" s="15">
        <f t="shared" si="0"/>
        <v>5</v>
      </c>
    </row>
    <row r="40" spans="1:7" x14ac:dyDescent="0.25">
      <c r="A40" s="8" t="s">
        <v>131</v>
      </c>
      <c r="E40">
        <v>1</v>
      </c>
      <c r="G40" s="15">
        <f t="shared" si="0"/>
        <v>1</v>
      </c>
    </row>
    <row r="41" spans="1:7" ht="13.8" thickBot="1" x14ac:dyDescent="0.3">
      <c r="A41" s="8" t="s">
        <v>90</v>
      </c>
      <c r="B41" s="14">
        <v>1</v>
      </c>
      <c r="C41" s="14"/>
      <c r="D41" s="14"/>
      <c r="E41" s="14"/>
      <c r="F41" s="14"/>
      <c r="G41" s="17">
        <f t="shared" si="0"/>
        <v>1</v>
      </c>
    </row>
    <row r="42" spans="1:7" x14ac:dyDescent="0.25">
      <c r="B42" s="5">
        <f>SUM(B2:B41)</f>
        <v>61</v>
      </c>
      <c r="C42" s="5">
        <f t="shared" ref="C42:F42" si="1">SUM(C2:C41)</f>
        <v>53</v>
      </c>
      <c r="D42" s="5">
        <f t="shared" si="1"/>
        <v>54</v>
      </c>
      <c r="E42" s="5">
        <f t="shared" si="1"/>
        <v>64</v>
      </c>
      <c r="F42" s="5">
        <f t="shared" si="1"/>
        <v>78</v>
      </c>
      <c r="G42" s="15">
        <f>SUM(B42:F42)</f>
        <v>310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9"/>
  <sheetViews>
    <sheetView zoomScale="90" zoomScaleNormal="90" workbookViewId="0">
      <selection activeCell="A6" sqref="A6"/>
    </sheetView>
  </sheetViews>
  <sheetFormatPr defaultRowHeight="13.2" x14ac:dyDescent="0.25"/>
  <cols>
    <col min="1" max="1" width="12.44140625" customWidth="1"/>
    <col min="2" max="3" width="6.21875" customWidth="1"/>
  </cols>
  <sheetData>
    <row r="1" spans="1:4" ht="15.6" x14ac:dyDescent="0.3">
      <c r="A1" s="1" t="s">
        <v>140</v>
      </c>
    </row>
    <row r="2" spans="1:4" ht="15.6" x14ac:dyDescent="0.3">
      <c r="A2" s="1"/>
      <c r="D2" s="8" t="s">
        <v>142</v>
      </c>
    </row>
    <row r="3" spans="1:4" x14ac:dyDescent="0.25">
      <c r="B3" s="4" t="s">
        <v>102</v>
      </c>
      <c r="C3" s="4" t="s">
        <v>103</v>
      </c>
    </row>
    <row r="4" spans="1:4" x14ac:dyDescent="0.25">
      <c r="A4" s="8" t="s">
        <v>35</v>
      </c>
      <c r="B4" s="4">
        <v>1</v>
      </c>
      <c r="C4" s="4"/>
    </row>
    <row r="5" spans="1:4" x14ac:dyDescent="0.25">
      <c r="A5" s="8" t="s">
        <v>113</v>
      </c>
      <c r="B5" s="4">
        <v>1</v>
      </c>
      <c r="C5" s="4"/>
    </row>
    <row r="6" spans="1:4" x14ac:dyDescent="0.25">
      <c r="A6" s="8" t="s">
        <v>141</v>
      </c>
      <c r="B6" s="4"/>
      <c r="C6" s="4">
        <v>2</v>
      </c>
    </row>
    <row r="7" spans="1:4" x14ac:dyDescent="0.25">
      <c r="A7" t="s">
        <v>79</v>
      </c>
      <c r="B7">
        <v>1</v>
      </c>
    </row>
    <row r="8" spans="1:4" x14ac:dyDescent="0.25">
      <c r="A8" s="8" t="s">
        <v>137</v>
      </c>
      <c r="B8">
        <v>6</v>
      </c>
      <c r="C8" s="8">
        <v>2</v>
      </c>
    </row>
    <row r="9" spans="1:4" x14ac:dyDescent="0.25">
      <c r="A9" t="s">
        <v>5</v>
      </c>
      <c r="B9">
        <v>2</v>
      </c>
      <c r="C9" s="5"/>
    </row>
    <row r="10" spans="1:4" x14ac:dyDescent="0.25">
      <c r="A10" s="8" t="s">
        <v>145</v>
      </c>
      <c r="B10">
        <v>1</v>
      </c>
      <c r="C10" s="5"/>
    </row>
    <row r="11" spans="1:4" x14ac:dyDescent="0.25">
      <c r="A11" s="8" t="s">
        <v>76</v>
      </c>
      <c r="B11">
        <v>1</v>
      </c>
      <c r="C11" s="8"/>
    </row>
    <row r="12" spans="1:4" x14ac:dyDescent="0.25">
      <c r="A12" s="8" t="s">
        <v>144</v>
      </c>
      <c r="B12">
        <v>1</v>
      </c>
      <c r="C12" s="8"/>
    </row>
    <row r="13" spans="1:4" x14ac:dyDescent="0.25">
      <c r="A13" t="s">
        <v>96</v>
      </c>
      <c r="B13">
        <v>6</v>
      </c>
      <c r="C13" s="8"/>
    </row>
    <row r="14" spans="1:4" x14ac:dyDescent="0.25">
      <c r="A14" s="8" t="s">
        <v>143</v>
      </c>
      <c r="B14">
        <v>1</v>
      </c>
      <c r="C14" s="8"/>
    </row>
    <row r="15" spans="1:4" x14ac:dyDescent="0.25">
      <c r="A15" t="s">
        <v>2</v>
      </c>
      <c r="B15">
        <v>1</v>
      </c>
      <c r="C15" s="8"/>
    </row>
    <row r="16" spans="1:4" x14ac:dyDescent="0.25">
      <c r="A16" s="8" t="s">
        <v>107</v>
      </c>
      <c r="B16">
        <v>2</v>
      </c>
      <c r="C16" s="8"/>
    </row>
    <row r="17" spans="1:3" x14ac:dyDescent="0.25">
      <c r="A17" s="8" t="s">
        <v>146</v>
      </c>
      <c r="B17">
        <v>2</v>
      </c>
      <c r="C17" s="8"/>
    </row>
    <row r="18" spans="1:3" x14ac:dyDescent="0.25">
      <c r="A18" s="8" t="s">
        <v>130</v>
      </c>
      <c r="B18">
        <v>1</v>
      </c>
      <c r="C18" s="8"/>
    </row>
    <row r="19" spans="1:3" x14ac:dyDescent="0.25">
      <c r="B19" s="5">
        <f>SUM(B4:B18)</f>
        <v>27</v>
      </c>
      <c r="C19" s="5">
        <f>SUM(C4:C18)</f>
        <v>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3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B22"/>
    </sheetView>
  </sheetViews>
  <sheetFormatPr defaultRowHeight="13.2" x14ac:dyDescent="0.25"/>
  <cols>
    <col min="1" max="1" width="12.6640625" customWidth="1"/>
    <col min="2" max="2" width="7.21875" customWidth="1"/>
    <col min="3" max="3" width="6.88671875" customWidth="1"/>
  </cols>
  <sheetData>
    <row r="1" spans="1:4" ht="15.6" x14ac:dyDescent="0.3">
      <c r="A1" s="1" t="s">
        <v>148</v>
      </c>
    </row>
    <row r="2" spans="1:4" ht="15.6" x14ac:dyDescent="0.3">
      <c r="A2" s="1"/>
      <c r="D2" s="8" t="s">
        <v>153</v>
      </c>
    </row>
    <row r="3" spans="1:4" x14ac:dyDescent="0.25">
      <c r="B3" s="4" t="s">
        <v>102</v>
      </c>
      <c r="C3" s="4" t="s">
        <v>103</v>
      </c>
    </row>
    <row r="4" spans="1:4" x14ac:dyDescent="0.25">
      <c r="A4" s="8" t="s">
        <v>113</v>
      </c>
      <c r="B4" s="4">
        <v>1</v>
      </c>
      <c r="C4" s="4"/>
    </row>
    <row r="5" spans="1:4" x14ac:dyDescent="0.25">
      <c r="A5" s="8" t="s">
        <v>149</v>
      </c>
      <c r="B5" s="4">
        <v>4</v>
      </c>
      <c r="C5" s="4">
        <v>1</v>
      </c>
    </row>
    <row r="6" spans="1:4" x14ac:dyDescent="0.25">
      <c r="A6" s="8" t="s">
        <v>132</v>
      </c>
      <c r="B6" s="4">
        <v>1</v>
      </c>
      <c r="C6" s="4"/>
    </row>
    <row r="7" spans="1:4" x14ac:dyDescent="0.25">
      <c r="A7" t="s">
        <v>151</v>
      </c>
      <c r="B7">
        <v>3</v>
      </c>
    </row>
    <row r="8" spans="1:4" x14ac:dyDescent="0.25">
      <c r="A8" t="s">
        <v>43</v>
      </c>
      <c r="B8" s="4">
        <v>3</v>
      </c>
    </row>
    <row r="9" spans="1:4" x14ac:dyDescent="0.25">
      <c r="A9" s="8" t="s">
        <v>137</v>
      </c>
      <c r="B9" s="4">
        <v>4</v>
      </c>
      <c r="C9" s="8">
        <v>5</v>
      </c>
    </row>
    <row r="10" spans="1:4" x14ac:dyDescent="0.25">
      <c r="A10" s="8" t="s">
        <v>11</v>
      </c>
      <c r="B10">
        <v>4</v>
      </c>
      <c r="C10" s="5"/>
    </row>
    <row r="11" spans="1:4" x14ac:dyDescent="0.25">
      <c r="A11" s="8" t="s">
        <v>76</v>
      </c>
      <c r="B11">
        <v>3</v>
      </c>
      <c r="C11" s="8"/>
    </row>
    <row r="12" spans="1:4" x14ac:dyDescent="0.25">
      <c r="A12" s="8" t="s">
        <v>144</v>
      </c>
      <c r="B12">
        <v>1</v>
      </c>
      <c r="C12" s="8"/>
    </row>
    <row r="13" spans="1:4" x14ac:dyDescent="0.25">
      <c r="A13" t="s">
        <v>96</v>
      </c>
      <c r="B13">
        <v>8</v>
      </c>
      <c r="C13" s="8">
        <v>1</v>
      </c>
    </row>
    <row r="14" spans="1:4" x14ac:dyDescent="0.25">
      <c r="A14" s="8" t="s">
        <v>150</v>
      </c>
      <c r="B14">
        <v>1</v>
      </c>
      <c r="C14" s="8"/>
    </row>
    <row r="15" spans="1:4" x14ac:dyDescent="0.25">
      <c r="A15" t="s">
        <v>2</v>
      </c>
      <c r="B15">
        <v>4</v>
      </c>
      <c r="C15" s="8"/>
    </row>
    <row r="16" spans="1:4" x14ac:dyDescent="0.25">
      <c r="A16" s="8" t="s">
        <v>107</v>
      </c>
      <c r="B16">
        <v>7</v>
      </c>
      <c r="C16" s="8"/>
    </row>
    <row r="17" spans="1:3" x14ac:dyDescent="0.25">
      <c r="A17" s="8" t="s">
        <v>130</v>
      </c>
      <c r="B17">
        <v>1</v>
      </c>
      <c r="C17" s="8"/>
    </row>
    <row r="18" spans="1:3" x14ac:dyDescent="0.25">
      <c r="A18" s="8" t="s">
        <v>123</v>
      </c>
      <c r="B18">
        <v>1</v>
      </c>
      <c r="C18" s="8"/>
    </row>
    <row r="19" spans="1:3" x14ac:dyDescent="0.25">
      <c r="A19" s="8" t="s">
        <v>124</v>
      </c>
      <c r="B19">
        <v>2</v>
      </c>
      <c r="C19" s="8"/>
    </row>
    <row r="20" spans="1:3" x14ac:dyDescent="0.25">
      <c r="A20" s="8" t="s">
        <v>66</v>
      </c>
      <c r="B20">
        <v>2</v>
      </c>
      <c r="C20" s="8"/>
    </row>
    <row r="21" spans="1:3" x14ac:dyDescent="0.25">
      <c r="A21" s="8" t="s">
        <v>47</v>
      </c>
      <c r="B21">
        <v>2</v>
      </c>
      <c r="C21" s="8"/>
    </row>
    <row r="22" spans="1:3" x14ac:dyDescent="0.25">
      <c r="A22" s="8" t="s">
        <v>131</v>
      </c>
      <c r="B22">
        <v>2</v>
      </c>
      <c r="C22" s="8"/>
    </row>
    <row r="23" spans="1:3" x14ac:dyDescent="0.25">
      <c r="B23" s="5">
        <f>SUM(B4:B22)</f>
        <v>54</v>
      </c>
      <c r="C23" s="5">
        <f>SUM(C4:C22)</f>
        <v>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29"/>
  <sheetViews>
    <sheetView workbookViewId="0">
      <selection activeCell="H28" sqref="H28"/>
    </sheetView>
  </sheetViews>
  <sheetFormatPr defaultRowHeight="13.2" x14ac:dyDescent="0.25"/>
  <cols>
    <col min="1" max="1" width="12.21875" customWidth="1"/>
  </cols>
  <sheetData>
    <row r="1" spans="1:4" ht="15.6" x14ac:dyDescent="0.3">
      <c r="A1" s="1" t="s">
        <v>154</v>
      </c>
    </row>
    <row r="2" spans="1:4" ht="15.6" x14ac:dyDescent="0.3">
      <c r="A2" s="1"/>
      <c r="D2" s="8" t="s">
        <v>164</v>
      </c>
    </row>
    <row r="3" spans="1:4" x14ac:dyDescent="0.25">
      <c r="B3" s="4" t="s">
        <v>102</v>
      </c>
      <c r="C3" s="4" t="s">
        <v>103</v>
      </c>
    </row>
    <row r="4" spans="1:4" x14ac:dyDescent="0.25">
      <c r="A4" s="8" t="s">
        <v>35</v>
      </c>
      <c r="B4" s="4">
        <v>1</v>
      </c>
      <c r="C4" s="4"/>
    </row>
    <row r="5" spans="1:4" x14ac:dyDescent="0.25">
      <c r="A5" s="8" t="s">
        <v>113</v>
      </c>
      <c r="B5" s="4">
        <v>1</v>
      </c>
      <c r="C5" s="4"/>
    </row>
    <row r="6" spans="1:4" x14ac:dyDescent="0.25">
      <c r="A6" s="8" t="s">
        <v>159</v>
      </c>
      <c r="B6" s="4">
        <v>5</v>
      </c>
      <c r="C6" s="4">
        <v>1</v>
      </c>
    </row>
    <row r="7" spans="1:4" x14ac:dyDescent="0.25">
      <c r="A7" s="8" t="s">
        <v>74</v>
      </c>
      <c r="B7" s="4">
        <v>5</v>
      </c>
      <c r="C7" s="4"/>
    </row>
    <row r="8" spans="1:4" x14ac:dyDescent="0.25">
      <c r="A8" s="8" t="s">
        <v>160</v>
      </c>
      <c r="B8" s="4">
        <v>3</v>
      </c>
      <c r="C8" s="4"/>
    </row>
    <row r="9" spans="1:4" x14ac:dyDescent="0.25">
      <c r="A9" t="s">
        <v>158</v>
      </c>
      <c r="B9">
        <v>3</v>
      </c>
    </row>
    <row r="10" spans="1:4" x14ac:dyDescent="0.25">
      <c r="A10" t="s">
        <v>156</v>
      </c>
      <c r="B10" s="4">
        <v>8</v>
      </c>
    </row>
    <row r="11" spans="1:4" x14ac:dyDescent="0.25">
      <c r="A11" t="s">
        <v>43</v>
      </c>
      <c r="B11" s="4">
        <v>1</v>
      </c>
    </row>
    <row r="12" spans="1:4" x14ac:dyDescent="0.25">
      <c r="A12" s="8" t="s">
        <v>137</v>
      </c>
      <c r="B12" s="4">
        <v>16</v>
      </c>
      <c r="C12" s="8">
        <v>8</v>
      </c>
    </row>
    <row r="13" spans="1:4" x14ac:dyDescent="0.25">
      <c r="A13" s="8" t="s">
        <v>11</v>
      </c>
      <c r="B13" s="4">
        <v>5</v>
      </c>
      <c r="C13" s="5"/>
    </row>
    <row r="14" spans="1:4" x14ac:dyDescent="0.25">
      <c r="A14" s="8" t="s">
        <v>76</v>
      </c>
      <c r="B14">
        <v>12</v>
      </c>
      <c r="C14" s="8"/>
    </row>
    <row r="15" spans="1:4" x14ac:dyDescent="0.25">
      <c r="A15" s="8" t="s">
        <v>155</v>
      </c>
      <c r="B15">
        <v>1</v>
      </c>
      <c r="C15" s="8"/>
    </row>
    <row r="16" spans="1:4" x14ac:dyDescent="0.25">
      <c r="A16" s="8" t="s">
        <v>144</v>
      </c>
      <c r="B16" s="4">
        <v>2</v>
      </c>
      <c r="C16" s="8"/>
    </row>
    <row r="17" spans="1:4" x14ac:dyDescent="0.25">
      <c r="A17" t="s">
        <v>96</v>
      </c>
      <c r="B17">
        <v>23</v>
      </c>
      <c r="C17" s="8">
        <v>2</v>
      </c>
    </row>
    <row r="18" spans="1:4" x14ac:dyDescent="0.25">
      <c r="A18" s="8" t="s">
        <v>91</v>
      </c>
      <c r="B18">
        <v>2</v>
      </c>
      <c r="C18" s="8"/>
    </row>
    <row r="19" spans="1:4" x14ac:dyDescent="0.25">
      <c r="A19" t="s">
        <v>2</v>
      </c>
      <c r="B19">
        <v>9</v>
      </c>
      <c r="C19" s="8"/>
    </row>
    <row r="20" spans="1:4" x14ac:dyDescent="0.25">
      <c r="A20" s="8" t="s">
        <v>107</v>
      </c>
      <c r="B20">
        <v>8</v>
      </c>
      <c r="C20" s="8"/>
    </row>
    <row r="21" spans="1:4" x14ac:dyDescent="0.25">
      <c r="A21" s="8" t="s">
        <v>161</v>
      </c>
      <c r="B21">
        <v>1</v>
      </c>
      <c r="C21" s="8"/>
    </row>
    <row r="22" spans="1:4" x14ac:dyDescent="0.25">
      <c r="A22" s="8" t="s">
        <v>157</v>
      </c>
      <c r="B22">
        <v>1</v>
      </c>
      <c r="C22" s="8"/>
    </row>
    <row r="23" spans="1:4" x14ac:dyDescent="0.25">
      <c r="A23" s="8" t="s">
        <v>123</v>
      </c>
      <c r="B23">
        <v>3</v>
      </c>
      <c r="C23" s="8"/>
    </row>
    <row r="24" spans="1:4" x14ac:dyDescent="0.25">
      <c r="A24" s="8" t="s">
        <v>124</v>
      </c>
      <c r="B24">
        <v>3</v>
      </c>
      <c r="C24" s="8"/>
    </row>
    <row r="25" spans="1:4" x14ac:dyDescent="0.25">
      <c r="A25" s="8" t="s">
        <v>108</v>
      </c>
      <c r="B25">
        <v>2</v>
      </c>
      <c r="C25" s="8"/>
    </row>
    <row r="26" spans="1:4" x14ac:dyDescent="0.25">
      <c r="A26" s="8" t="s">
        <v>131</v>
      </c>
      <c r="C26" s="8"/>
    </row>
    <row r="27" spans="1:4" x14ac:dyDescent="0.25">
      <c r="B27" s="5">
        <f>SUM(B4:B26)</f>
        <v>115</v>
      </c>
      <c r="C27" s="5">
        <f>SUM(C4:C26)</f>
        <v>11</v>
      </c>
    </row>
    <row r="29" spans="1:4" x14ac:dyDescent="0.25">
      <c r="B29" t="s">
        <v>162</v>
      </c>
      <c r="D29" t="s">
        <v>163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5"/>
  <sheetViews>
    <sheetView workbookViewId="0">
      <selection activeCell="A3" sqref="A3:B24"/>
    </sheetView>
  </sheetViews>
  <sheetFormatPr defaultRowHeight="13.2" x14ac:dyDescent="0.25"/>
  <cols>
    <col min="1" max="1" width="10.88671875" customWidth="1"/>
  </cols>
  <sheetData>
    <row r="1" spans="1:3" ht="15.6" x14ac:dyDescent="0.3">
      <c r="A1" s="1" t="s">
        <v>213</v>
      </c>
    </row>
    <row r="2" spans="1:3" x14ac:dyDescent="0.25">
      <c r="B2" s="4" t="s">
        <v>102</v>
      </c>
      <c r="C2" s="4" t="s">
        <v>103</v>
      </c>
    </row>
    <row r="3" spans="1:3" x14ac:dyDescent="0.25">
      <c r="A3" s="2" t="s">
        <v>202</v>
      </c>
      <c r="B3">
        <v>6</v>
      </c>
    </row>
    <row r="4" spans="1:3" x14ac:dyDescent="0.25">
      <c r="A4" s="2" t="s">
        <v>203</v>
      </c>
      <c r="B4">
        <v>1</v>
      </c>
    </row>
    <row r="5" spans="1:3" x14ac:dyDescent="0.25">
      <c r="A5" s="2" t="s">
        <v>204</v>
      </c>
      <c r="B5">
        <v>4</v>
      </c>
    </row>
    <row r="6" spans="1:3" x14ac:dyDescent="0.25">
      <c r="A6" s="2" t="s">
        <v>205</v>
      </c>
      <c r="B6">
        <v>1</v>
      </c>
    </row>
    <row r="7" spans="1:3" x14ac:dyDescent="0.25">
      <c r="A7" s="2" t="s">
        <v>206</v>
      </c>
      <c r="B7">
        <v>1</v>
      </c>
    </row>
    <row r="8" spans="1:3" x14ac:dyDescent="0.25">
      <c r="A8" s="2" t="s">
        <v>207</v>
      </c>
      <c r="B8">
        <v>3</v>
      </c>
      <c r="C8">
        <v>1</v>
      </c>
    </row>
    <row r="9" spans="1:3" x14ac:dyDescent="0.25">
      <c r="A9" s="2" t="s">
        <v>79</v>
      </c>
      <c r="B9">
        <v>3</v>
      </c>
    </row>
    <row r="10" spans="1:3" x14ac:dyDescent="0.25">
      <c r="A10" s="2" t="s">
        <v>160</v>
      </c>
      <c r="B10">
        <v>3</v>
      </c>
    </row>
    <row r="11" spans="1:3" x14ac:dyDescent="0.25">
      <c r="A11" s="2" t="s">
        <v>208</v>
      </c>
      <c r="B11">
        <v>1</v>
      </c>
    </row>
    <row r="12" spans="1:3" x14ac:dyDescent="0.25">
      <c r="A12" s="2" t="s">
        <v>156</v>
      </c>
      <c r="B12">
        <v>10</v>
      </c>
    </row>
    <row r="13" spans="1:3" x14ac:dyDescent="0.25">
      <c r="A13" s="2" t="s">
        <v>137</v>
      </c>
      <c r="B13">
        <v>4</v>
      </c>
      <c r="C13">
        <v>7</v>
      </c>
    </row>
    <row r="14" spans="1:3" x14ac:dyDescent="0.25">
      <c r="A14" s="2" t="s">
        <v>11</v>
      </c>
      <c r="B14">
        <v>3</v>
      </c>
    </row>
    <row r="15" spans="1:3" x14ac:dyDescent="0.25">
      <c r="A15" s="2" t="s">
        <v>76</v>
      </c>
      <c r="B15">
        <v>9</v>
      </c>
      <c r="C15">
        <v>1</v>
      </c>
    </row>
    <row r="16" spans="1:3" x14ac:dyDescent="0.25">
      <c r="A16" s="2" t="s">
        <v>96</v>
      </c>
      <c r="B16">
        <v>17</v>
      </c>
      <c r="C16">
        <v>1</v>
      </c>
    </row>
    <row r="17" spans="1:3" x14ac:dyDescent="0.25">
      <c r="A17" s="2" t="s">
        <v>2</v>
      </c>
      <c r="B17">
        <v>5</v>
      </c>
    </row>
    <row r="18" spans="1:3" x14ac:dyDescent="0.25">
      <c r="A18" s="2" t="s">
        <v>209</v>
      </c>
      <c r="B18">
        <v>6</v>
      </c>
    </row>
    <row r="19" spans="1:3" x14ac:dyDescent="0.25">
      <c r="A19" s="2" t="s">
        <v>210</v>
      </c>
      <c r="B19">
        <v>3</v>
      </c>
    </row>
    <row r="20" spans="1:3" x14ac:dyDescent="0.25">
      <c r="A20" s="2" t="s">
        <v>124</v>
      </c>
      <c r="B20">
        <v>2</v>
      </c>
    </row>
    <row r="21" spans="1:3" x14ac:dyDescent="0.25">
      <c r="A21" s="2" t="s">
        <v>66</v>
      </c>
      <c r="B21">
        <v>3</v>
      </c>
    </row>
    <row r="22" spans="1:3" x14ac:dyDescent="0.25">
      <c r="A22" s="2" t="s">
        <v>211</v>
      </c>
      <c r="B22">
        <v>3</v>
      </c>
    </row>
    <row r="23" spans="1:3" x14ac:dyDescent="0.25">
      <c r="A23" s="2" t="s">
        <v>131</v>
      </c>
      <c r="B23">
        <v>2</v>
      </c>
    </row>
    <row r="24" spans="1:3" x14ac:dyDescent="0.25">
      <c r="A24" s="2" t="s">
        <v>212</v>
      </c>
      <c r="B24">
        <v>1</v>
      </c>
    </row>
    <row r="25" spans="1:3" x14ac:dyDescent="0.25">
      <c r="B25">
        <f>SUM(B3:B24)</f>
        <v>91</v>
      </c>
      <c r="C25">
        <f>SUM(C3:C24)</f>
        <v>10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2"/>
  <sheetViews>
    <sheetView workbookViewId="0">
      <selection activeCell="A3" sqref="A3:B21"/>
    </sheetView>
  </sheetViews>
  <sheetFormatPr defaultRowHeight="13.2" x14ac:dyDescent="0.25"/>
  <cols>
    <col min="1" max="1" width="10.21875" customWidth="1"/>
    <col min="2" max="2" width="5.109375" customWidth="1"/>
    <col min="3" max="3" width="5.21875" customWidth="1"/>
  </cols>
  <sheetData>
    <row r="1" spans="1:3" ht="15.6" x14ac:dyDescent="0.3">
      <c r="A1" s="1" t="s">
        <v>220</v>
      </c>
    </row>
    <row r="2" spans="1:3" x14ac:dyDescent="0.25">
      <c r="B2" s="4" t="s">
        <v>102</v>
      </c>
      <c r="C2" s="4" t="s">
        <v>103</v>
      </c>
    </row>
    <row r="3" spans="1:3" x14ac:dyDescent="0.25">
      <c r="A3" s="2" t="s">
        <v>202</v>
      </c>
      <c r="B3">
        <v>2</v>
      </c>
      <c r="C3">
        <v>3</v>
      </c>
    </row>
    <row r="4" spans="1:3" x14ac:dyDescent="0.25">
      <c r="A4" s="2" t="s">
        <v>204</v>
      </c>
      <c r="B4">
        <v>1</v>
      </c>
    </row>
    <row r="5" spans="1:3" x14ac:dyDescent="0.25">
      <c r="A5" s="2" t="s">
        <v>206</v>
      </c>
      <c r="B5">
        <v>1</v>
      </c>
    </row>
    <row r="6" spans="1:3" x14ac:dyDescent="0.25">
      <c r="A6" s="2" t="s">
        <v>207</v>
      </c>
      <c r="B6">
        <v>3</v>
      </c>
      <c r="C6">
        <v>2</v>
      </c>
    </row>
    <row r="7" spans="1:3" x14ac:dyDescent="0.25">
      <c r="A7" s="2" t="s">
        <v>79</v>
      </c>
      <c r="B7">
        <v>8</v>
      </c>
    </row>
    <row r="8" spans="1:3" x14ac:dyDescent="0.25">
      <c r="A8" s="2" t="s">
        <v>223</v>
      </c>
      <c r="B8">
        <v>1</v>
      </c>
    </row>
    <row r="9" spans="1:3" x14ac:dyDescent="0.25">
      <c r="A9" s="2" t="s">
        <v>137</v>
      </c>
      <c r="B9">
        <v>3</v>
      </c>
      <c r="C9">
        <v>2</v>
      </c>
    </row>
    <row r="10" spans="1:3" x14ac:dyDescent="0.25">
      <c r="A10" s="2" t="s">
        <v>224</v>
      </c>
      <c r="B10">
        <v>2</v>
      </c>
    </row>
    <row r="11" spans="1:3" x14ac:dyDescent="0.25">
      <c r="A11" s="2" t="s">
        <v>195</v>
      </c>
      <c r="B11">
        <v>6</v>
      </c>
    </row>
    <row r="12" spans="1:3" x14ac:dyDescent="0.25">
      <c r="A12" s="2" t="s">
        <v>221</v>
      </c>
      <c r="B12">
        <v>1</v>
      </c>
    </row>
    <row r="13" spans="1:3" x14ac:dyDescent="0.25">
      <c r="A13" s="2" t="s">
        <v>96</v>
      </c>
      <c r="B13">
        <v>3</v>
      </c>
    </row>
    <row r="14" spans="1:3" x14ac:dyDescent="0.25">
      <c r="A14" s="2" t="s">
        <v>2</v>
      </c>
      <c r="B14">
        <v>5</v>
      </c>
    </row>
    <row r="15" spans="1:3" x14ac:dyDescent="0.25">
      <c r="A15" s="2" t="s">
        <v>209</v>
      </c>
      <c r="B15">
        <v>4</v>
      </c>
    </row>
    <row r="16" spans="1:3" x14ac:dyDescent="0.25">
      <c r="A16" s="2" t="s">
        <v>210</v>
      </c>
      <c r="B16">
        <v>4</v>
      </c>
    </row>
    <row r="17" spans="1:3" x14ac:dyDescent="0.25">
      <c r="A17" s="2" t="s">
        <v>225</v>
      </c>
      <c r="B17">
        <v>1</v>
      </c>
    </row>
    <row r="18" spans="1:3" x14ac:dyDescent="0.25">
      <c r="A18" s="2" t="s">
        <v>124</v>
      </c>
      <c r="B18">
        <v>1</v>
      </c>
    </row>
    <row r="19" spans="1:3" x14ac:dyDescent="0.25">
      <c r="A19" s="2" t="s">
        <v>66</v>
      </c>
      <c r="B19">
        <v>2</v>
      </c>
    </row>
    <row r="20" spans="1:3" x14ac:dyDescent="0.25">
      <c r="A20" s="2" t="s">
        <v>211</v>
      </c>
      <c r="B20">
        <v>2</v>
      </c>
    </row>
    <row r="21" spans="1:3" x14ac:dyDescent="0.25">
      <c r="A21" s="2" t="s">
        <v>222</v>
      </c>
      <c r="B21">
        <v>4</v>
      </c>
    </row>
    <row r="22" spans="1:3" x14ac:dyDescent="0.25">
      <c r="B22">
        <f>SUM(B3:B21)</f>
        <v>54</v>
      </c>
      <c r="C22">
        <f>SUM(C3:C21)</f>
        <v>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9060-5E01-402B-A4B7-9919D4B67001}">
  <dimension ref="A1:G46"/>
  <sheetViews>
    <sheetView workbookViewId="0">
      <selection sqref="A1:G46"/>
    </sheetView>
  </sheetViews>
  <sheetFormatPr defaultRowHeight="13.2" x14ac:dyDescent="0.25"/>
  <cols>
    <col min="1" max="1" width="13" customWidth="1"/>
    <col min="2" max="7" width="4.77734375" customWidth="1"/>
  </cols>
  <sheetData>
    <row r="1" spans="1:7" x14ac:dyDescent="0.25">
      <c r="B1">
        <v>2020</v>
      </c>
      <c r="C1">
        <v>2021</v>
      </c>
      <c r="D1">
        <v>2022</v>
      </c>
      <c r="E1">
        <v>2023</v>
      </c>
      <c r="F1">
        <v>2024</v>
      </c>
    </row>
    <row r="2" spans="1:7" x14ac:dyDescent="0.25">
      <c r="A2" t="s">
        <v>214</v>
      </c>
      <c r="E2">
        <v>6</v>
      </c>
      <c r="F2">
        <v>2</v>
      </c>
      <c r="G2" s="15">
        <f t="shared" ref="G2:G15" si="0">SUM(B2:F2)</f>
        <v>8</v>
      </c>
    </row>
    <row r="3" spans="1:7" x14ac:dyDescent="0.25">
      <c r="A3" t="s">
        <v>215</v>
      </c>
      <c r="E3">
        <v>1</v>
      </c>
      <c r="G3" s="15">
        <f t="shared" si="0"/>
        <v>1</v>
      </c>
    </row>
    <row r="4" spans="1:7" x14ac:dyDescent="0.25">
      <c r="A4" s="8" t="s">
        <v>204</v>
      </c>
      <c r="B4" s="4">
        <v>1</v>
      </c>
      <c r="D4">
        <v>1</v>
      </c>
      <c r="E4">
        <v>4</v>
      </c>
      <c r="F4">
        <v>1</v>
      </c>
      <c r="G4" s="15">
        <f t="shared" si="0"/>
        <v>7</v>
      </c>
    </row>
    <row r="5" spans="1:7" x14ac:dyDescent="0.25">
      <c r="A5" s="8" t="s">
        <v>113</v>
      </c>
      <c r="B5" s="4">
        <v>1</v>
      </c>
      <c r="C5">
        <v>1</v>
      </c>
      <c r="D5">
        <v>1</v>
      </c>
      <c r="E5">
        <v>1</v>
      </c>
      <c r="G5" s="15">
        <f t="shared" si="0"/>
        <v>4</v>
      </c>
    </row>
    <row r="6" spans="1:7" x14ac:dyDescent="0.25">
      <c r="A6" s="8" t="s">
        <v>149</v>
      </c>
      <c r="B6" s="4"/>
      <c r="C6">
        <v>4</v>
      </c>
      <c r="G6" s="15">
        <f t="shared" si="0"/>
        <v>4</v>
      </c>
    </row>
    <row r="7" spans="1:7" x14ac:dyDescent="0.25">
      <c r="A7" s="8" t="s">
        <v>132</v>
      </c>
      <c r="B7" s="4"/>
      <c r="C7">
        <v>1</v>
      </c>
      <c r="E7">
        <v>1</v>
      </c>
      <c r="F7">
        <v>1</v>
      </c>
      <c r="G7" s="15">
        <f t="shared" si="0"/>
        <v>3</v>
      </c>
    </row>
    <row r="8" spans="1:7" x14ac:dyDescent="0.25">
      <c r="A8" s="8" t="s">
        <v>159</v>
      </c>
      <c r="B8" s="4"/>
      <c r="D8">
        <v>5</v>
      </c>
      <c r="E8">
        <v>3</v>
      </c>
      <c r="F8">
        <v>3</v>
      </c>
      <c r="G8" s="15">
        <f t="shared" si="0"/>
        <v>11</v>
      </c>
    </row>
    <row r="9" spans="1:7" x14ac:dyDescent="0.25">
      <c r="A9" t="s">
        <v>79</v>
      </c>
      <c r="B9">
        <v>1</v>
      </c>
      <c r="D9">
        <v>5</v>
      </c>
      <c r="E9">
        <v>3</v>
      </c>
      <c r="F9">
        <v>8</v>
      </c>
      <c r="G9" s="15">
        <f t="shared" si="0"/>
        <v>17</v>
      </c>
    </row>
    <row r="10" spans="1:7" x14ac:dyDescent="0.25">
      <c r="A10" t="s">
        <v>151</v>
      </c>
      <c r="C10">
        <v>3</v>
      </c>
      <c r="D10">
        <v>3</v>
      </c>
      <c r="E10">
        <v>3</v>
      </c>
      <c r="G10" s="15">
        <f t="shared" si="0"/>
        <v>9</v>
      </c>
    </row>
    <row r="11" spans="1:7" x14ac:dyDescent="0.25">
      <c r="A11" t="s">
        <v>216</v>
      </c>
      <c r="E11">
        <v>1</v>
      </c>
      <c r="G11" s="15">
        <f t="shared" si="0"/>
        <v>1</v>
      </c>
    </row>
    <row r="12" spans="1:7" x14ac:dyDescent="0.25">
      <c r="A12" t="s">
        <v>158</v>
      </c>
      <c r="D12">
        <v>3</v>
      </c>
      <c r="G12" s="15">
        <f t="shared" si="0"/>
        <v>3</v>
      </c>
    </row>
    <row r="13" spans="1:7" x14ac:dyDescent="0.25">
      <c r="A13" t="s">
        <v>223</v>
      </c>
      <c r="F13">
        <v>1</v>
      </c>
      <c r="G13" s="15">
        <f t="shared" si="0"/>
        <v>1</v>
      </c>
    </row>
    <row r="14" spans="1:7" x14ac:dyDescent="0.25">
      <c r="A14" t="s">
        <v>156</v>
      </c>
      <c r="D14">
        <v>8</v>
      </c>
      <c r="E14">
        <v>10</v>
      </c>
      <c r="G14" s="15">
        <f t="shared" si="0"/>
        <v>18</v>
      </c>
    </row>
    <row r="15" spans="1:7" x14ac:dyDescent="0.25">
      <c r="A15" t="s">
        <v>43</v>
      </c>
      <c r="C15">
        <v>3</v>
      </c>
      <c r="D15">
        <v>1</v>
      </c>
      <c r="G15" s="15">
        <f t="shared" si="0"/>
        <v>4</v>
      </c>
    </row>
    <row r="16" spans="1:7" x14ac:dyDescent="0.25">
      <c r="A16" s="8" t="s">
        <v>137</v>
      </c>
      <c r="B16">
        <v>6</v>
      </c>
      <c r="C16">
        <v>4</v>
      </c>
      <c r="D16">
        <v>16</v>
      </c>
      <c r="E16">
        <v>4</v>
      </c>
      <c r="F16">
        <v>3</v>
      </c>
      <c r="G16" s="15">
        <f>SUM(B16:F16)</f>
        <v>33</v>
      </c>
    </row>
    <row r="17" spans="1:7" x14ac:dyDescent="0.25">
      <c r="A17" t="s">
        <v>5</v>
      </c>
      <c r="B17">
        <v>2</v>
      </c>
      <c r="G17" s="15">
        <f t="shared" ref="G17:G45" si="1">SUM(B17:F17)</f>
        <v>2</v>
      </c>
    </row>
    <row r="18" spans="1:7" x14ac:dyDescent="0.25">
      <c r="A18" s="8" t="s">
        <v>145</v>
      </c>
      <c r="B18">
        <v>1</v>
      </c>
      <c r="G18" s="15">
        <f t="shared" si="1"/>
        <v>1</v>
      </c>
    </row>
    <row r="19" spans="1:7" x14ac:dyDescent="0.25">
      <c r="A19" s="8" t="s">
        <v>242</v>
      </c>
      <c r="F19">
        <v>2</v>
      </c>
      <c r="G19" s="15">
        <f t="shared" si="1"/>
        <v>2</v>
      </c>
    </row>
    <row r="20" spans="1:7" x14ac:dyDescent="0.25">
      <c r="A20" s="8" t="s">
        <v>195</v>
      </c>
      <c r="C20">
        <v>4</v>
      </c>
      <c r="D20">
        <v>5</v>
      </c>
      <c r="E20">
        <v>3</v>
      </c>
      <c r="F20">
        <v>6</v>
      </c>
      <c r="G20" s="15">
        <f t="shared" si="1"/>
        <v>18</v>
      </c>
    </row>
    <row r="21" spans="1:7" x14ac:dyDescent="0.25">
      <c r="A21" s="8" t="s">
        <v>221</v>
      </c>
      <c r="F21">
        <v>1</v>
      </c>
      <c r="G21" s="15">
        <f t="shared" si="1"/>
        <v>1</v>
      </c>
    </row>
    <row r="22" spans="1:7" x14ac:dyDescent="0.25">
      <c r="A22" s="8" t="s">
        <v>76</v>
      </c>
      <c r="B22">
        <v>1</v>
      </c>
      <c r="C22">
        <v>3</v>
      </c>
      <c r="D22">
        <v>12</v>
      </c>
      <c r="E22">
        <v>9</v>
      </c>
      <c r="G22" s="15">
        <f t="shared" si="1"/>
        <v>25</v>
      </c>
    </row>
    <row r="23" spans="1:7" x14ac:dyDescent="0.25">
      <c r="A23" s="8" t="s">
        <v>155</v>
      </c>
      <c r="D23">
        <v>1</v>
      </c>
      <c r="G23" s="15">
        <f t="shared" si="1"/>
        <v>1</v>
      </c>
    </row>
    <row r="24" spans="1:7" x14ac:dyDescent="0.25">
      <c r="A24" s="8" t="s">
        <v>144</v>
      </c>
      <c r="B24">
        <v>1</v>
      </c>
      <c r="C24">
        <v>1</v>
      </c>
      <c r="D24">
        <v>2</v>
      </c>
      <c r="G24" s="15">
        <f t="shared" si="1"/>
        <v>4</v>
      </c>
    </row>
    <row r="25" spans="1:7" x14ac:dyDescent="0.25">
      <c r="A25" t="s">
        <v>96</v>
      </c>
      <c r="B25">
        <v>6</v>
      </c>
      <c r="C25">
        <v>8</v>
      </c>
      <c r="D25">
        <v>23</v>
      </c>
      <c r="E25">
        <v>17</v>
      </c>
      <c r="F25">
        <v>3</v>
      </c>
      <c r="G25" s="15">
        <f t="shared" si="1"/>
        <v>57</v>
      </c>
    </row>
    <row r="26" spans="1:7" x14ac:dyDescent="0.25">
      <c r="A26" t="s">
        <v>150</v>
      </c>
      <c r="C26">
        <v>1</v>
      </c>
      <c r="G26" s="15">
        <f t="shared" si="1"/>
        <v>1</v>
      </c>
    </row>
    <row r="27" spans="1:7" x14ac:dyDescent="0.25">
      <c r="A27" t="s">
        <v>91</v>
      </c>
      <c r="D27">
        <v>2</v>
      </c>
      <c r="G27" s="15">
        <f t="shared" si="1"/>
        <v>2</v>
      </c>
    </row>
    <row r="28" spans="1:7" x14ac:dyDescent="0.25">
      <c r="A28" s="8" t="s">
        <v>143</v>
      </c>
      <c r="B28">
        <v>1</v>
      </c>
      <c r="G28" s="15">
        <f t="shared" si="1"/>
        <v>1</v>
      </c>
    </row>
    <row r="29" spans="1:7" x14ac:dyDescent="0.25">
      <c r="A29" t="s">
        <v>2</v>
      </c>
      <c r="B29">
        <v>1</v>
      </c>
      <c r="C29">
        <v>4</v>
      </c>
      <c r="D29">
        <v>9</v>
      </c>
      <c r="E29">
        <v>5</v>
      </c>
      <c r="F29">
        <v>5</v>
      </c>
      <c r="G29" s="15">
        <f t="shared" si="1"/>
        <v>24</v>
      </c>
    </row>
    <row r="30" spans="1:7" x14ac:dyDescent="0.25">
      <c r="A30" s="8" t="s">
        <v>107</v>
      </c>
      <c r="B30">
        <v>2</v>
      </c>
      <c r="C30">
        <v>7</v>
      </c>
      <c r="D30">
        <v>8</v>
      </c>
      <c r="E30">
        <v>6</v>
      </c>
      <c r="F30">
        <v>4</v>
      </c>
      <c r="G30" s="15">
        <f t="shared" si="1"/>
        <v>27</v>
      </c>
    </row>
    <row r="31" spans="1:7" x14ac:dyDescent="0.25">
      <c r="A31" s="8" t="s">
        <v>146</v>
      </c>
      <c r="B31">
        <v>2</v>
      </c>
      <c r="G31" s="15">
        <f t="shared" si="1"/>
        <v>2</v>
      </c>
    </row>
    <row r="32" spans="1:7" x14ac:dyDescent="0.25">
      <c r="A32" s="8" t="s">
        <v>161</v>
      </c>
      <c r="D32">
        <v>1</v>
      </c>
      <c r="G32" s="15">
        <f t="shared" si="1"/>
        <v>1</v>
      </c>
    </row>
    <row r="33" spans="1:7" x14ac:dyDescent="0.25">
      <c r="A33" s="8" t="s">
        <v>217</v>
      </c>
      <c r="E33">
        <v>3</v>
      </c>
      <c r="F33">
        <v>4</v>
      </c>
      <c r="G33" s="15">
        <f t="shared" si="1"/>
        <v>7</v>
      </c>
    </row>
    <row r="34" spans="1:7" x14ac:dyDescent="0.25">
      <c r="A34" s="8" t="s">
        <v>130</v>
      </c>
      <c r="B34">
        <v>1</v>
      </c>
      <c r="C34">
        <v>1</v>
      </c>
      <c r="G34" s="15">
        <f t="shared" si="1"/>
        <v>2</v>
      </c>
    </row>
    <row r="35" spans="1:7" x14ac:dyDescent="0.25">
      <c r="A35" s="8" t="s">
        <v>157</v>
      </c>
      <c r="D35">
        <v>1</v>
      </c>
      <c r="G35" s="15">
        <f t="shared" si="1"/>
        <v>1</v>
      </c>
    </row>
    <row r="36" spans="1:7" x14ac:dyDescent="0.25">
      <c r="A36" s="8" t="s">
        <v>225</v>
      </c>
      <c r="F36">
        <v>1</v>
      </c>
      <c r="G36" s="15">
        <f t="shared" si="1"/>
        <v>1</v>
      </c>
    </row>
    <row r="37" spans="1:7" x14ac:dyDescent="0.25">
      <c r="A37" s="8" t="s">
        <v>123</v>
      </c>
      <c r="C37">
        <v>1</v>
      </c>
      <c r="D37">
        <v>3</v>
      </c>
      <c r="G37" s="15">
        <f t="shared" si="1"/>
        <v>4</v>
      </c>
    </row>
    <row r="38" spans="1:7" x14ac:dyDescent="0.25">
      <c r="A38" s="8" t="s">
        <v>124</v>
      </c>
      <c r="C38">
        <v>2</v>
      </c>
      <c r="D38">
        <v>3</v>
      </c>
      <c r="E38">
        <v>2</v>
      </c>
      <c r="F38">
        <v>1</v>
      </c>
      <c r="G38" s="15">
        <f t="shared" si="1"/>
        <v>8</v>
      </c>
    </row>
    <row r="39" spans="1:7" x14ac:dyDescent="0.25">
      <c r="A39" s="8" t="s">
        <v>66</v>
      </c>
      <c r="C39">
        <v>2</v>
      </c>
      <c r="E39">
        <v>3</v>
      </c>
      <c r="F39">
        <v>2</v>
      </c>
      <c r="G39" s="15">
        <f t="shared" si="1"/>
        <v>7</v>
      </c>
    </row>
    <row r="40" spans="1:7" x14ac:dyDescent="0.25">
      <c r="A40" s="8" t="s">
        <v>47</v>
      </c>
      <c r="C40">
        <v>2</v>
      </c>
      <c r="G40" s="15">
        <f t="shared" si="1"/>
        <v>2</v>
      </c>
    </row>
    <row r="41" spans="1:7" x14ac:dyDescent="0.25">
      <c r="A41" s="8" t="s">
        <v>108</v>
      </c>
      <c r="D41">
        <v>2</v>
      </c>
      <c r="G41" s="15">
        <f t="shared" si="1"/>
        <v>2</v>
      </c>
    </row>
    <row r="42" spans="1:7" x14ac:dyDescent="0.25">
      <c r="A42" s="8" t="s">
        <v>241</v>
      </c>
      <c r="E42">
        <v>3</v>
      </c>
      <c r="F42">
        <v>2</v>
      </c>
      <c r="G42" s="15">
        <f t="shared" si="1"/>
        <v>5</v>
      </c>
    </row>
    <row r="43" spans="1:7" x14ac:dyDescent="0.25">
      <c r="A43" s="8" t="s">
        <v>131</v>
      </c>
      <c r="C43">
        <v>2</v>
      </c>
      <c r="E43">
        <v>2</v>
      </c>
      <c r="G43" s="15">
        <f t="shared" si="1"/>
        <v>4</v>
      </c>
    </row>
    <row r="44" spans="1:7" x14ac:dyDescent="0.25">
      <c r="A44" s="8" t="s">
        <v>212</v>
      </c>
      <c r="E44">
        <v>1</v>
      </c>
      <c r="G44" s="15">
        <f t="shared" si="1"/>
        <v>1</v>
      </c>
    </row>
    <row r="45" spans="1:7" x14ac:dyDescent="0.25">
      <c r="A45" s="8" t="s">
        <v>222</v>
      </c>
      <c r="F45">
        <v>4</v>
      </c>
      <c r="G45" s="15">
        <f t="shared" si="1"/>
        <v>4</v>
      </c>
    </row>
    <row r="46" spans="1:7" x14ac:dyDescent="0.25">
      <c r="B46" s="5">
        <f>SUM(B2:B45)</f>
        <v>27</v>
      </c>
      <c r="C46" s="5">
        <f t="shared" ref="C46:F46" si="2">SUM(C2:C45)</f>
        <v>54</v>
      </c>
      <c r="D46" s="5">
        <f t="shared" si="2"/>
        <v>115</v>
      </c>
      <c r="E46" s="5">
        <f t="shared" si="2"/>
        <v>91</v>
      </c>
      <c r="F46" s="5">
        <f t="shared" si="2"/>
        <v>54</v>
      </c>
      <c r="G46" s="5">
        <f>SUM(B46:F46)</f>
        <v>341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CC6B-866D-4DA5-8270-409D56D3E50E}">
  <dimension ref="A1:C24"/>
  <sheetViews>
    <sheetView zoomScaleNormal="100" workbookViewId="0">
      <selection activeCell="C28" sqref="C28"/>
    </sheetView>
  </sheetViews>
  <sheetFormatPr defaultRowHeight="13.2" x14ac:dyDescent="0.25"/>
  <cols>
    <col min="1" max="1" width="12.109375" customWidth="1"/>
    <col min="2" max="3" width="4.77734375" customWidth="1"/>
  </cols>
  <sheetData>
    <row r="1" spans="1:3" ht="15.6" x14ac:dyDescent="0.3">
      <c r="A1" s="1" t="s">
        <v>227</v>
      </c>
    </row>
    <row r="2" spans="1:3" x14ac:dyDescent="0.25">
      <c r="B2" s="4" t="s">
        <v>102</v>
      </c>
      <c r="C2" s="4" t="s">
        <v>103</v>
      </c>
    </row>
    <row r="3" spans="1:3" x14ac:dyDescent="0.25">
      <c r="A3" s="2" t="s">
        <v>228</v>
      </c>
      <c r="B3" s="4">
        <v>4</v>
      </c>
      <c r="C3" s="4"/>
    </row>
    <row r="4" spans="1:3" x14ac:dyDescent="0.25">
      <c r="A4" s="2" t="s">
        <v>202</v>
      </c>
      <c r="B4">
        <v>5</v>
      </c>
    </row>
    <row r="5" spans="1:3" x14ac:dyDescent="0.25">
      <c r="A5" s="2" t="s">
        <v>207</v>
      </c>
      <c r="B5">
        <v>5</v>
      </c>
    </row>
    <row r="6" spans="1:3" x14ac:dyDescent="0.25">
      <c r="A6" s="2" t="s">
        <v>79</v>
      </c>
      <c r="B6">
        <v>3</v>
      </c>
    </row>
    <row r="7" spans="1:3" x14ac:dyDescent="0.25">
      <c r="A7" s="2" t="s">
        <v>160</v>
      </c>
      <c r="B7">
        <v>1</v>
      </c>
    </row>
    <row r="8" spans="1:3" x14ac:dyDescent="0.25">
      <c r="A8" s="2" t="s">
        <v>137</v>
      </c>
      <c r="B8">
        <v>9</v>
      </c>
      <c r="C8">
        <v>3</v>
      </c>
    </row>
    <row r="9" spans="1:3" x14ac:dyDescent="0.25">
      <c r="A9" s="2" t="s">
        <v>224</v>
      </c>
      <c r="B9">
        <v>1</v>
      </c>
    </row>
    <row r="10" spans="1:3" x14ac:dyDescent="0.25">
      <c r="A10" s="2" t="s">
        <v>195</v>
      </c>
      <c r="B10">
        <v>4</v>
      </c>
    </row>
    <row r="11" spans="1:3" x14ac:dyDescent="0.25">
      <c r="A11" s="2" t="s">
        <v>221</v>
      </c>
      <c r="B11">
        <v>1</v>
      </c>
    </row>
    <row r="12" spans="1:3" x14ac:dyDescent="0.25">
      <c r="A12" s="2" t="s">
        <v>96</v>
      </c>
      <c r="B12">
        <v>13</v>
      </c>
      <c r="C12">
        <v>2</v>
      </c>
    </row>
    <row r="13" spans="1:3" x14ac:dyDescent="0.25">
      <c r="A13" s="2" t="s">
        <v>2</v>
      </c>
      <c r="B13">
        <v>10</v>
      </c>
    </row>
    <row r="14" spans="1:3" x14ac:dyDescent="0.25">
      <c r="A14" s="2" t="s">
        <v>209</v>
      </c>
      <c r="B14">
        <v>7</v>
      </c>
    </row>
    <row r="15" spans="1:3" x14ac:dyDescent="0.25">
      <c r="A15" s="2" t="s">
        <v>229</v>
      </c>
      <c r="B15">
        <v>1</v>
      </c>
    </row>
    <row r="16" spans="1:3" x14ac:dyDescent="0.25">
      <c r="A16" s="2" t="s">
        <v>210</v>
      </c>
      <c r="B16">
        <v>1</v>
      </c>
    </row>
    <row r="17" spans="1:3" x14ac:dyDescent="0.25">
      <c r="A17" s="2" t="s">
        <v>123</v>
      </c>
      <c r="B17">
        <v>1</v>
      </c>
    </row>
    <row r="18" spans="1:3" x14ac:dyDescent="0.25">
      <c r="A18" s="2" t="s">
        <v>124</v>
      </c>
      <c r="B18">
        <v>3</v>
      </c>
    </row>
    <row r="19" spans="1:3" x14ac:dyDescent="0.25">
      <c r="A19" s="2" t="s">
        <v>66</v>
      </c>
      <c r="B19">
        <v>3</v>
      </c>
    </row>
    <row r="20" spans="1:3" x14ac:dyDescent="0.25">
      <c r="A20" s="2" t="s">
        <v>108</v>
      </c>
      <c r="B20">
        <v>1</v>
      </c>
    </row>
    <row r="21" spans="1:3" x14ac:dyDescent="0.25">
      <c r="A21" s="2" t="s">
        <v>211</v>
      </c>
      <c r="B21">
        <v>5</v>
      </c>
    </row>
    <row r="22" spans="1:3" x14ac:dyDescent="0.25">
      <c r="A22" s="2" t="s">
        <v>212</v>
      </c>
      <c r="B22">
        <v>5</v>
      </c>
    </row>
    <row r="23" spans="1:3" x14ac:dyDescent="0.25">
      <c r="A23" s="2" t="s">
        <v>222</v>
      </c>
      <c r="B23">
        <v>1</v>
      </c>
    </row>
    <row r="24" spans="1:3" x14ac:dyDescent="0.25">
      <c r="B24">
        <f>SUM(B3:B23)</f>
        <v>84</v>
      </c>
      <c r="C24">
        <f>SUM(C3:C23)</f>
        <v>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40"/>
  <sheetViews>
    <sheetView topLeftCell="A12" workbookViewId="0">
      <selection activeCell="B40" sqref="B40"/>
    </sheetView>
  </sheetViews>
  <sheetFormatPr defaultRowHeight="13.2" x14ac:dyDescent="0.25"/>
  <cols>
    <col min="1" max="1" width="10.21875" customWidth="1"/>
  </cols>
  <sheetData>
    <row r="1" spans="1:3" ht="15.6" x14ac:dyDescent="0.3">
      <c r="A1" s="1" t="s">
        <v>197</v>
      </c>
    </row>
    <row r="2" spans="1:3" x14ac:dyDescent="0.25">
      <c r="B2" s="4" t="s">
        <v>198</v>
      </c>
      <c r="C2" s="4" t="s">
        <v>199</v>
      </c>
    </row>
    <row r="3" spans="1:3" x14ac:dyDescent="0.25">
      <c r="A3" t="s">
        <v>189</v>
      </c>
      <c r="B3">
        <f>'1993'!B3</f>
        <v>2</v>
      </c>
    </row>
    <row r="4" spans="1:3" x14ac:dyDescent="0.25">
      <c r="A4" t="s">
        <v>179</v>
      </c>
      <c r="B4">
        <f>'1994'!B3+'1995'!B3</f>
        <v>5</v>
      </c>
    </row>
    <row r="5" spans="1:3" x14ac:dyDescent="0.25">
      <c r="A5" t="s">
        <v>196</v>
      </c>
      <c r="B5">
        <f>'1997'!B3+'1998'!B3+'1999'!B3</f>
        <v>3</v>
      </c>
    </row>
    <row r="6" spans="1:3" x14ac:dyDescent="0.25">
      <c r="A6" t="s">
        <v>20</v>
      </c>
      <c r="B6">
        <f>'1995'!B4+'1996'!B3+'1997'!B4+'1999'!B4</f>
        <v>4</v>
      </c>
    </row>
    <row r="7" spans="1:3" x14ac:dyDescent="0.25">
      <c r="A7" t="s">
        <v>21</v>
      </c>
      <c r="B7">
        <f>'1999'!B5</f>
        <v>4</v>
      </c>
    </row>
    <row r="8" spans="1:3" x14ac:dyDescent="0.25">
      <c r="A8" t="s">
        <v>180</v>
      </c>
      <c r="B8">
        <f>'1995'!B5</f>
        <v>1</v>
      </c>
    </row>
    <row r="9" spans="1:3" x14ac:dyDescent="0.25">
      <c r="A9" t="s">
        <v>6</v>
      </c>
      <c r="B9">
        <f>'1993'!B4+'1994'!B4+'1995'!B6+'1996'!B4+'1997'!B5+'1998'!B4+'1999'!B6</f>
        <v>13</v>
      </c>
    </row>
    <row r="10" spans="1:3" x14ac:dyDescent="0.25">
      <c r="A10" t="s">
        <v>173</v>
      </c>
      <c r="B10">
        <f>'1996'!B5</f>
        <v>1</v>
      </c>
    </row>
    <row r="11" spans="1:3" x14ac:dyDescent="0.25">
      <c r="A11" t="s">
        <v>126</v>
      </c>
      <c r="B11">
        <f>'1999'!B7</f>
        <v>1</v>
      </c>
    </row>
    <row r="12" spans="1:3" x14ac:dyDescent="0.25">
      <c r="A12" t="s">
        <v>194</v>
      </c>
      <c r="B12">
        <f>'1996'!B6+'1997'!B6+'1998'!B5+'1999'!B8</f>
        <v>16</v>
      </c>
      <c r="C12">
        <f>'1996'!C6+'1997'!C6+'1998'!C5+'1999'!C8</f>
        <v>1</v>
      </c>
    </row>
    <row r="13" spans="1:3" x14ac:dyDescent="0.25">
      <c r="A13" t="s">
        <v>174</v>
      </c>
      <c r="B13">
        <f>'1996'!B7</f>
        <v>1</v>
      </c>
    </row>
    <row r="14" spans="1:3" x14ac:dyDescent="0.25">
      <c r="A14" t="s">
        <v>191</v>
      </c>
      <c r="B14">
        <f>'1993'!B5</f>
        <v>1</v>
      </c>
    </row>
    <row r="15" spans="1:3" x14ac:dyDescent="0.25">
      <c r="A15" t="s">
        <v>183</v>
      </c>
      <c r="B15">
        <f>'1994'!B5</f>
        <v>3</v>
      </c>
    </row>
    <row r="16" spans="1:3" x14ac:dyDescent="0.25">
      <c r="A16" t="s">
        <v>5</v>
      </c>
      <c r="B16">
        <f>'1999'!B9</f>
        <v>2</v>
      </c>
    </row>
    <row r="17" spans="1:3" x14ac:dyDescent="0.25">
      <c r="A17" t="s">
        <v>9</v>
      </c>
      <c r="B17">
        <f>'1996'!B8+'1997'!B7+'1998'!B6+'1999'!B10</f>
        <v>8</v>
      </c>
    </row>
    <row r="18" spans="1:3" x14ac:dyDescent="0.25">
      <c r="A18" t="s">
        <v>12</v>
      </c>
      <c r="B18">
        <f>'1997'!B8+'1999'!B11</f>
        <v>2</v>
      </c>
    </row>
    <row r="19" spans="1:3" x14ac:dyDescent="0.25">
      <c r="A19" t="s">
        <v>178</v>
      </c>
      <c r="B19">
        <f>'1993'!B6+'1994'!B6+'1995'!B7</f>
        <v>3</v>
      </c>
      <c r="C19">
        <f>'1993'!C6+'1994'!C6+'1995'!C7</f>
        <v>1</v>
      </c>
    </row>
    <row r="20" spans="1:3" x14ac:dyDescent="0.25">
      <c r="A20" t="s">
        <v>195</v>
      </c>
      <c r="B20">
        <f>'1996'!B9+'1997'!B9+'1998'!B7+'1999'!B12</f>
        <v>7</v>
      </c>
    </row>
    <row r="21" spans="1:3" x14ac:dyDescent="0.25">
      <c r="A21" t="s">
        <v>186</v>
      </c>
      <c r="B21">
        <f>'1994'!B7</f>
        <v>1</v>
      </c>
    </row>
    <row r="22" spans="1:3" x14ac:dyDescent="0.25">
      <c r="A22" t="s">
        <v>175</v>
      </c>
      <c r="B22">
        <f>'1996'!B10</f>
        <v>3</v>
      </c>
    </row>
    <row r="23" spans="1:3" x14ac:dyDescent="0.25">
      <c r="A23" t="s">
        <v>181</v>
      </c>
      <c r="B23">
        <f>'1995'!B8</f>
        <v>1</v>
      </c>
    </row>
    <row r="24" spans="1:3" x14ac:dyDescent="0.25">
      <c r="A24" t="s">
        <v>184</v>
      </c>
      <c r="B24">
        <f>'1994'!B8</f>
        <v>1</v>
      </c>
    </row>
    <row r="25" spans="1:3" x14ac:dyDescent="0.25">
      <c r="A25" t="s">
        <v>2</v>
      </c>
      <c r="B25">
        <f>'1997'!B10+'1998'!B8+'1999'!B13</f>
        <v>12</v>
      </c>
    </row>
    <row r="26" spans="1:3" x14ac:dyDescent="0.25">
      <c r="A26" t="s">
        <v>187</v>
      </c>
      <c r="B26">
        <f>'1994'!B9</f>
        <v>2</v>
      </c>
    </row>
    <row r="27" spans="1:3" x14ac:dyDescent="0.25">
      <c r="A27" t="s">
        <v>192</v>
      </c>
      <c r="B27">
        <f>'1993'!B7+'1994'!B10+'1996'!B11+'1998'!B9+'1999'!B14</f>
        <v>13</v>
      </c>
    </row>
    <row r="28" spans="1:3" x14ac:dyDescent="0.25">
      <c r="A28" t="s">
        <v>190</v>
      </c>
      <c r="B28">
        <f>'1993'!B8</f>
        <v>2</v>
      </c>
    </row>
    <row r="29" spans="1:3" x14ac:dyDescent="0.25">
      <c r="A29" t="s">
        <v>185</v>
      </c>
      <c r="B29">
        <f>'1994'!B11</f>
        <v>1</v>
      </c>
    </row>
    <row r="30" spans="1:3" x14ac:dyDescent="0.25">
      <c r="A30" t="s">
        <v>176</v>
      </c>
      <c r="B30">
        <f>'1996'!B12</f>
        <v>1</v>
      </c>
    </row>
    <row r="31" spans="1:3" x14ac:dyDescent="0.25">
      <c r="A31" t="s">
        <v>123</v>
      </c>
      <c r="B31">
        <f>'1997'!B11+'1998'!B10+'1999'!B15</f>
        <v>5</v>
      </c>
    </row>
    <row r="32" spans="1:3" x14ac:dyDescent="0.25">
      <c r="A32" t="s">
        <v>124</v>
      </c>
      <c r="B32">
        <f>'1996'!B13+'1997'!B12+'1998'!B11+'1999'!B16</f>
        <v>14</v>
      </c>
      <c r="C32">
        <f>'1996'!C13+'1997'!C12+'1998'!C11+'1999'!C16</f>
        <v>2</v>
      </c>
    </row>
    <row r="33" spans="1:3" x14ac:dyDescent="0.25">
      <c r="A33" t="s">
        <v>193</v>
      </c>
      <c r="B33">
        <f>'1999'!B17</f>
        <v>1</v>
      </c>
    </row>
    <row r="34" spans="1:3" x14ac:dyDescent="0.25">
      <c r="A34" t="s">
        <v>108</v>
      </c>
      <c r="B34">
        <f>'1997'!B13+'1999'!B18</f>
        <v>6</v>
      </c>
    </row>
    <row r="35" spans="1:3" x14ac:dyDescent="0.25">
      <c r="A35" t="s">
        <v>17</v>
      </c>
      <c r="B35">
        <f>'1997'!B14+'1998'!B12+'1999'!B19</f>
        <v>6</v>
      </c>
    </row>
    <row r="36" spans="1:3" x14ac:dyDescent="0.25">
      <c r="A36" t="s">
        <v>131</v>
      </c>
      <c r="B36">
        <f>'1995'!B9</f>
        <v>1</v>
      </c>
    </row>
    <row r="37" spans="1:3" x14ac:dyDescent="0.25">
      <c r="A37" t="s">
        <v>18</v>
      </c>
      <c r="B37">
        <f>'1998'!B13+'1999'!B20</f>
        <v>3</v>
      </c>
    </row>
    <row r="38" spans="1:3" x14ac:dyDescent="0.25">
      <c r="A38" t="s">
        <v>166</v>
      </c>
      <c r="B38">
        <f>'1993'!B9+'1994'!B12+'1995'!B10+'1996'!B14+'1997'!B15+'1998'!B14+'1999'!B21</f>
        <v>230</v>
      </c>
      <c r="C38">
        <f>'1993'!C9+'1994'!C12+'1995'!C10+'1996'!C14+'1997'!C15+'1998'!C14+'1999'!C21</f>
        <v>6</v>
      </c>
    </row>
    <row r="40" spans="1:3" x14ac:dyDescent="0.25">
      <c r="B40">
        <f>SUM(B3:B38)</f>
        <v>380</v>
      </c>
      <c r="C40">
        <f>SUM(C3:C38)</f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>
      <selection activeCell="B3" sqref="B3"/>
    </sheetView>
  </sheetViews>
  <sheetFormatPr defaultRowHeight="13.2" x14ac:dyDescent="0.25"/>
  <cols>
    <col min="1" max="1" width="10.77734375" customWidth="1"/>
  </cols>
  <sheetData>
    <row r="1" spans="1:3" ht="15.6" x14ac:dyDescent="0.3">
      <c r="A1" s="1" t="s">
        <v>172</v>
      </c>
    </row>
    <row r="3" spans="1:3" x14ac:dyDescent="0.25">
      <c r="A3" t="s">
        <v>20</v>
      </c>
      <c r="B3">
        <v>1</v>
      </c>
    </row>
    <row r="4" spans="1:3" x14ac:dyDescent="0.25">
      <c r="A4" t="s">
        <v>6</v>
      </c>
      <c r="B4">
        <v>1</v>
      </c>
    </row>
    <row r="5" spans="1:3" x14ac:dyDescent="0.25">
      <c r="A5" t="s">
        <v>173</v>
      </c>
      <c r="B5">
        <v>1</v>
      </c>
    </row>
    <row r="6" spans="1:3" x14ac:dyDescent="0.25">
      <c r="A6" t="s">
        <v>4</v>
      </c>
      <c r="B6">
        <v>1</v>
      </c>
    </row>
    <row r="7" spans="1:3" x14ac:dyDescent="0.25">
      <c r="A7" t="s">
        <v>174</v>
      </c>
      <c r="B7">
        <v>1</v>
      </c>
    </row>
    <row r="8" spans="1:3" x14ac:dyDescent="0.25">
      <c r="A8" t="s">
        <v>9</v>
      </c>
      <c r="B8">
        <v>1</v>
      </c>
    </row>
    <row r="9" spans="1:3" x14ac:dyDescent="0.25">
      <c r="A9" t="s">
        <v>11</v>
      </c>
      <c r="B9">
        <v>1</v>
      </c>
    </row>
    <row r="10" spans="1:3" x14ac:dyDescent="0.25">
      <c r="A10" t="s">
        <v>175</v>
      </c>
      <c r="B10">
        <v>3</v>
      </c>
    </row>
    <row r="11" spans="1:3" x14ac:dyDescent="0.25">
      <c r="A11" t="s">
        <v>14</v>
      </c>
      <c r="B11">
        <v>2</v>
      </c>
    </row>
    <row r="12" spans="1:3" x14ac:dyDescent="0.25">
      <c r="A12" t="s">
        <v>176</v>
      </c>
      <c r="B12">
        <v>1</v>
      </c>
    </row>
    <row r="13" spans="1:3" x14ac:dyDescent="0.25">
      <c r="A13" t="s">
        <v>1</v>
      </c>
      <c r="B13">
        <v>1</v>
      </c>
    </row>
    <row r="14" spans="1:3" x14ac:dyDescent="0.25">
      <c r="A14" t="s">
        <v>166</v>
      </c>
      <c r="B14">
        <v>26</v>
      </c>
      <c r="C14">
        <v>3</v>
      </c>
    </row>
    <row r="16" spans="1:3" x14ac:dyDescent="0.25">
      <c r="B16">
        <f>SUM(B3:B14)</f>
        <v>40</v>
      </c>
      <c r="C16">
        <f>SUM(C3:C14)</f>
        <v>3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120"/>
  <sheetViews>
    <sheetView zoomScale="80" workbookViewId="0">
      <selection activeCell="M52" sqref="M52"/>
    </sheetView>
  </sheetViews>
  <sheetFormatPr defaultRowHeight="13.2" x14ac:dyDescent="0.25"/>
  <cols>
    <col min="1" max="1" width="13.33203125" customWidth="1"/>
    <col min="2" max="2" width="8.109375" customWidth="1"/>
    <col min="3" max="3" width="9.88671875" customWidth="1"/>
    <col min="4" max="4" width="7.6640625" customWidth="1"/>
    <col min="5" max="5" width="5.6640625" customWidth="1"/>
    <col min="6" max="6" width="11.44140625" customWidth="1"/>
    <col min="7" max="7" width="8" customWidth="1"/>
  </cols>
  <sheetData>
    <row r="1" spans="1:6" x14ac:dyDescent="0.25">
      <c r="B1" s="9" t="s">
        <v>39</v>
      </c>
      <c r="C1" s="9" t="s">
        <v>40</v>
      </c>
    </row>
    <row r="2" spans="1:6" ht="12.75" customHeight="1" x14ac:dyDescent="0.3">
      <c r="A2" t="s">
        <v>115</v>
      </c>
      <c r="B2">
        <f>'2006'!B4+'2007'!B5+'2008'!B4+'2010'!B4+'2011'!B4</f>
        <v>11</v>
      </c>
      <c r="C2" s="7"/>
      <c r="D2" s="7"/>
      <c r="F2" s="1" t="s">
        <v>219</v>
      </c>
    </row>
    <row r="3" spans="1:6" ht="12.75" customHeight="1" x14ac:dyDescent="0.3">
      <c r="A3" t="s">
        <v>57</v>
      </c>
      <c r="B3">
        <f>'2007'!B6+'2008'!B5+'2009'!B4+'2010'!B5+'2011'!B5+'2012'!B4+'2013'!B4+'2014'!B4+'2015'!B4+'2016'!B4</f>
        <v>34</v>
      </c>
      <c r="C3">
        <f>'2007'!C6+'2008'!C5+'2009'!C4+'2010'!C5+'2011'!C5+'2012'!C4+'2013'!C4+'2014'!C4+'2015'!C4+'2016'!C4</f>
        <v>11</v>
      </c>
      <c r="D3" s="7"/>
      <c r="F3" s="1"/>
    </row>
    <row r="4" spans="1:6" ht="12.75" customHeight="1" x14ac:dyDescent="0.3">
      <c r="A4" t="s">
        <v>214</v>
      </c>
      <c r="B4">
        <f>'2023'!B3</f>
        <v>6</v>
      </c>
      <c r="D4" s="7"/>
      <c r="F4" s="1"/>
    </row>
    <row r="5" spans="1:6" ht="12.75" customHeight="1" x14ac:dyDescent="0.3">
      <c r="A5" t="s">
        <v>215</v>
      </c>
      <c r="B5">
        <f>'2023'!B4</f>
        <v>1</v>
      </c>
      <c r="D5" s="7"/>
      <c r="F5" s="1"/>
    </row>
    <row r="6" spans="1:6" ht="12.75" customHeight="1" x14ac:dyDescent="0.3">
      <c r="A6" s="8" t="s">
        <v>35</v>
      </c>
      <c r="B6">
        <f>'2019'!B4+'2020'!B4+'2022'!B4+'2023'!B5</f>
        <v>8</v>
      </c>
      <c r="D6" s="7"/>
      <c r="F6" s="1"/>
    </row>
    <row r="7" spans="1:6" ht="12.75" customHeight="1" x14ac:dyDescent="0.3">
      <c r="A7" t="s">
        <v>113</v>
      </c>
      <c r="B7">
        <f>'2016'!B5+'2017'!B4+'2020'!B5+'2022'!B5+'2023'!B6</f>
        <v>6</v>
      </c>
      <c r="D7" s="7"/>
      <c r="F7" s="1"/>
    </row>
    <row r="8" spans="1:6" ht="12.75" customHeight="1" x14ac:dyDescent="0.25">
      <c r="A8" t="s">
        <v>73</v>
      </c>
      <c r="B8">
        <f>'2010'!B6+'2011'!B7+'2012'!B7+'2014'!B5+'2015'!B6+'2016'!B6+'2017'!B5+'2019'!B5</f>
        <v>21</v>
      </c>
      <c r="C8" s="7">
        <f>'2017'!C5</f>
        <v>1</v>
      </c>
      <c r="D8" s="7"/>
      <c r="F8" s="8" t="s">
        <v>218</v>
      </c>
    </row>
    <row r="9" spans="1:6" ht="12.75" customHeight="1" x14ac:dyDescent="0.25">
      <c r="A9" t="s">
        <v>125</v>
      </c>
      <c r="B9">
        <f>'2017'!B6+'2018'!B4+'2019'!B6</f>
        <v>8</v>
      </c>
      <c r="C9" s="7"/>
      <c r="D9" s="7"/>
      <c r="F9" s="8"/>
    </row>
    <row r="10" spans="1:6" ht="12.75" customHeight="1" x14ac:dyDescent="0.25">
      <c r="A10" t="s">
        <v>21</v>
      </c>
      <c r="B10">
        <f>'2001'!B5+'2002'!B5+'2004'!B5+'2006'!B5+'2009'!B6+'2015'!B7</f>
        <v>8</v>
      </c>
      <c r="C10" s="7"/>
      <c r="D10" s="7"/>
    </row>
    <row r="11" spans="1:6" ht="12.75" customHeight="1" x14ac:dyDescent="0.25">
      <c r="A11" s="8" t="s">
        <v>132</v>
      </c>
      <c r="B11">
        <f>'2018'!B5+'2019'!B7+'2021'!B6+'2023'!B7</f>
        <v>4</v>
      </c>
      <c r="C11" s="7"/>
      <c r="D11" s="7"/>
    </row>
    <row r="12" spans="1:6" ht="12.75" customHeight="1" x14ac:dyDescent="0.25">
      <c r="A12" t="s">
        <v>34</v>
      </c>
      <c r="B12">
        <f>'2003'!B4+'2004'!B6+'2005'!B4+'2006'!B6</f>
        <v>19</v>
      </c>
      <c r="C12" s="7"/>
      <c r="D12" s="7"/>
    </row>
    <row r="13" spans="1:6" ht="12.75" customHeight="1" x14ac:dyDescent="0.25">
      <c r="A13" t="s">
        <v>80</v>
      </c>
      <c r="B13">
        <f>'2006'!B7+'2007'!B11+'2009'!B7</f>
        <v>9</v>
      </c>
      <c r="C13" s="7"/>
      <c r="D13" s="7"/>
    </row>
    <row r="14" spans="1:6" ht="12.75" customHeight="1" x14ac:dyDescent="0.25">
      <c r="A14" t="s">
        <v>159</v>
      </c>
      <c r="B14">
        <f>'2022'!B6+'2023'!B8</f>
        <v>8</v>
      </c>
      <c r="C14">
        <f>'2022'!C6+'2023'!C8</f>
        <v>2</v>
      </c>
      <c r="D14" s="7"/>
    </row>
    <row r="15" spans="1:6" ht="12.75" customHeight="1" x14ac:dyDescent="0.25">
      <c r="A15" t="s">
        <v>79</v>
      </c>
      <c r="B15">
        <f>'2010'!B7+'2011'!B8+'2012'!B8+'2013'!B6+'2014'!B6+'2015'!B8+'2016'!B7+'2018'!B6+'2019'!B8+'2020'!B7+'2022'!B7+'2023'!B9</f>
        <v>41</v>
      </c>
      <c r="C15">
        <f>'2010'!C7+'2011'!C8+'2012'!C8+'2013'!C6+'2014'!C6+'2015'!C8+'2016'!C7+'2018'!C6+'2019'!C8+'2020'!C7+'2022'!C7+'2023'!C9</f>
        <v>14</v>
      </c>
      <c r="D15" s="7"/>
    </row>
    <row r="16" spans="1:6" ht="12.75" customHeight="1" x14ac:dyDescent="0.25">
      <c r="A16" t="s">
        <v>151</v>
      </c>
      <c r="B16">
        <f>'2021'!B7+'2022'!B8+'2023'!B10</f>
        <v>9</v>
      </c>
      <c r="D16" s="7"/>
    </row>
    <row r="17" spans="1:4" ht="12.75" customHeight="1" x14ac:dyDescent="0.25">
      <c r="A17" t="s">
        <v>53</v>
      </c>
      <c r="B17">
        <f>'2006'!B8+'2007'!B12+'2008'!B7+'2009'!B8</f>
        <v>9</v>
      </c>
      <c r="C17" s="7"/>
      <c r="D17" s="7"/>
    </row>
    <row r="18" spans="1:4" ht="12.75" customHeight="1" x14ac:dyDescent="0.25">
      <c r="A18" t="s">
        <v>216</v>
      </c>
      <c r="B18">
        <f>'2023'!B11</f>
        <v>1</v>
      </c>
      <c r="C18" s="7"/>
      <c r="D18" s="7"/>
    </row>
    <row r="19" spans="1:4" ht="12.75" customHeight="1" x14ac:dyDescent="0.25">
      <c r="A19" t="s">
        <v>6</v>
      </c>
      <c r="B19">
        <f>'2000'!B4+'2001'!B6+'2002'!B6+'2003'!B5+'2004'!B7</f>
        <v>22</v>
      </c>
      <c r="C19" s="7">
        <f>'2001'!C6+'2002'!C6</f>
        <v>2</v>
      </c>
      <c r="D19" s="7"/>
    </row>
    <row r="20" spans="1:4" ht="12.75" customHeight="1" x14ac:dyDescent="0.25">
      <c r="A20" t="s">
        <v>122</v>
      </c>
      <c r="B20">
        <f>'2017'!B7</f>
        <v>4</v>
      </c>
      <c r="C20">
        <f>'2017'!C7</f>
        <v>4</v>
      </c>
      <c r="D20" s="7"/>
    </row>
    <row r="21" spans="1:4" ht="12.75" customHeight="1" x14ac:dyDescent="0.25">
      <c r="A21" t="s">
        <v>158</v>
      </c>
      <c r="B21">
        <f>'2022'!B9</f>
        <v>3</v>
      </c>
      <c r="D21" s="7"/>
    </row>
    <row r="22" spans="1:4" x14ac:dyDescent="0.25">
      <c r="A22" t="s">
        <v>27</v>
      </c>
      <c r="B22">
        <f>'2002'!B7+'2003'!B7+'2005'!B6+'2006'!B10+'2007'!B13+'2008'!B8+'2009'!B9+'2010'!B8+'2011'!B9</f>
        <v>37</v>
      </c>
      <c r="C22" s="7">
        <f>'2008'!C8</f>
        <v>1</v>
      </c>
      <c r="D22" s="7"/>
    </row>
    <row r="23" spans="1:4" x14ac:dyDescent="0.25">
      <c r="A23" t="s">
        <v>8</v>
      </c>
      <c r="B23">
        <f>'2000'!B5+'2001'!B8+'2002'!B8+'2003'!B8+'2004'!B10+'2005'!B7+'2006'!B11+'2007'!B14+'2008'!B9+'2009'!B10+'2017'!B8</f>
        <v>34</v>
      </c>
      <c r="C23" s="7"/>
      <c r="D23" s="7"/>
    </row>
    <row r="24" spans="1:4" x14ac:dyDescent="0.25">
      <c r="A24" t="s">
        <v>4</v>
      </c>
      <c r="B24">
        <f>'2000'!B6+'2001'!B9+'2002'!B9+'2003'!B9+'2004'!B11+'2005'!B8+'2006'!B12+'2007'!B15+'2008'!B10+'2009'!B11+'2010'!B9+'2011'!B10+'2012'!B9+'2013'!B7</f>
        <v>57</v>
      </c>
      <c r="C24">
        <f>'2000'!C6+'2001'!C9+'2002'!C9+'2003'!C9+'2004'!C11+'2005'!C8+'2006'!C12+'2007'!C15+'2008'!C10+'2009'!C11+'2010'!C9</f>
        <v>11</v>
      </c>
      <c r="D24" s="7"/>
    </row>
    <row r="25" spans="1:4" x14ac:dyDescent="0.25">
      <c r="A25" t="s">
        <v>22</v>
      </c>
      <c r="B25">
        <f>'2001'!B10+'2002'!B10+'2003'!B10+'2005'!B9+'2006'!B13+'2007'!B16+'2008'!B11+'2009'!B12+'2010'!B10+'2011'!B11+'2019'!B9</f>
        <v>19</v>
      </c>
      <c r="C25">
        <f>'2001'!C10+'2002'!C10+'2003'!C10+'2005'!C9+'2006'!C13+'2007'!C16+'2008'!C11+'2009'!C12+'2010'!C10</f>
        <v>3</v>
      </c>
    </row>
    <row r="26" spans="1:4" x14ac:dyDescent="0.25">
      <c r="A26" t="s">
        <v>23</v>
      </c>
      <c r="B26">
        <f>'2001'!B11+'2002'!B11+'2003'!B11+'2004'!B12+'2005'!B10+'2006'!B14+'2007'!B17+'2008'!B12+'2009'!B13</f>
        <v>67</v>
      </c>
      <c r="C26">
        <f>'2001'!C11+'2002'!C11+'2003'!C11+'2004'!C12+'2005'!C10+'2006'!C14+'2007'!C17+'2009'!C13</f>
        <v>22</v>
      </c>
    </row>
    <row r="27" spans="1:4" x14ac:dyDescent="0.25">
      <c r="A27" t="s">
        <v>61</v>
      </c>
      <c r="B27">
        <f>'2007'!B18+'2008'!B13+'2009'!B14+'2010'!B11+'2012'!B10</f>
        <v>12</v>
      </c>
    </row>
    <row r="28" spans="1:4" x14ac:dyDescent="0.25">
      <c r="A28" t="s">
        <v>156</v>
      </c>
      <c r="B28">
        <f>'2022'!B10+'2023'!B12</f>
        <v>18</v>
      </c>
    </row>
    <row r="29" spans="1:4" x14ac:dyDescent="0.25">
      <c r="A29" t="s">
        <v>43</v>
      </c>
      <c r="B29">
        <f>'2006'!B15+'2007'!B19+'2008'!B14+'2009'!B15+'2010'!B12+'2011'!B12+'2012'!B11+'2013'!B9+'2014'!B9+'2015'!B9+'2016'!B9+'2017'!B9+'2018'!B8+'2019'!B10+'2021'!B8+'2022'!B11</f>
        <v>52</v>
      </c>
      <c r="C29" s="7"/>
      <c r="D29" s="7"/>
    </row>
    <row r="30" spans="1:4" x14ac:dyDescent="0.25">
      <c r="A30" s="8" t="s">
        <v>137</v>
      </c>
      <c r="B30">
        <f>'2019'!B11+'2020'!B8+'2021'!B9+'2022'!B12+'2023'!B13</f>
        <v>45</v>
      </c>
      <c r="C30">
        <f>'2019'!C11+'2020'!C8+'2021'!C9+'2022'!C12+'2023'!C13</f>
        <v>26</v>
      </c>
      <c r="D30" s="7"/>
    </row>
    <row r="31" spans="1:4" x14ac:dyDescent="0.25">
      <c r="A31" t="s">
        <v>5</v>
      </c>
      <c r="B31">
        <f>'2000'!B7+'2001'!B12+'2002'!B12+'2003'!B12+'2004'!B13+'2005'!B12+'2006'!B16+'2007'!B20+'2008'!B15+'2009'!B16+'2010'!B13+'2011'!B13+'2012'!B12+'2013'!B10+'2014'!B10+'2015'!B10+'2016'!B10+'2017'!B10+'2018'!B9+'2019'!B12+'2020'!B9</f>
        <v>74</v>
      </c>
      <c r="C31" s="7"/>
      <c r="D31" s="7"/>
    </row>
    <row r="32" spans="1:4" x14ac:dyDescent="0.25">
      <c r="A32" t="s">
        <v>9</v>
      </c>
      <c r="B32">
        <f>'2000'!B8+'2001'!B13+'2002'!B13+'2003'!B13+'2004'!B14+'2005'!B13+'2006'!B17+'2007'!B21+'2008'!B16+'2009'!B17+'2010'!B14+'2011'!B14+'2012'!B13+'2013'!B11+'2014'!B11+'2015'!B11+'2019'!B13</f>
        <v>75</v>
      </c>
      <c r="C32" s="7"/>
      <c r="D32" s="7"/>
    </row>
    <row r="33" spans="1:4" x14ac:dyDescent="0.25">
      <c r="A33" t="s">
        <v>12</v>
      </c>
      <c r="B33">
        <f>'2000'!B9+'2001'!B14+'2002'!B14+'2003'!B14</f>
        <v>10</v>
      </c>
      <c r="C33" s="7"/>
      <c r="D33" s="7"/>
    </row>
    <row r="34" spans="1:4" x14ac:dyDescent="0.25">
      <c r="A34" t="s">
        <v>67</v>
      </c>
      <c r="B34">
        <f>'2009'!B19+'2010'!B16</f>
        <v>10</v>
      </c>
      <c r="C34" s="7"/>
      <c r="D34" s="7"/>
    </row>
    <row r="35" spans="1:4" x14ac:dyDescent="0.25">
      <c r="A35" t="s">
        <v>195</v>
      </c>
      <c r="B35">
        <f>'2000'!B10+'2001'!B15+'2002'!B15+'2003'!B15+'2004'!B15+'2005'!B14+'2006'!B18+'2007'!B23+'2008'!B18+'2009'!B20+'2010'!B17+'2011'!B16+'2012'!B14+'2014'!B12+'2015'!B12+'2016'!B11+'2017'!B11+'2018'!B10+'2019'!B14+'2021'!B10+'2022'!B13+'2023'!B14</f>
        <v>117</v>
      </c>
      <c r="C35" s="7"/>
      <c r="D35" s="7"/>
    </row>
    <row r="36" spans="1:4" x14ac:dyDescent="0.25">
      <c r="A36" t="s">
        <v>76</v>
      </c>
      <c r="B36">
        <f>'2010'!B18+'2011'!B17+'2012'!B15+'2014'!B13+'2015'!B13+'2018'!B11+'2019'!B15+'2020'!B11+'2021'!B11+'2022'!B14+'2023'!B15</f>
        <v>38</v>
      </c>
      <c r="C36">
        <f>'2010'!C18+'2011'!C17+'2012'!C15+'2014'!C13+'2015'!C13+'2018'!C11+'2019'!C15+'2020'!C11+'2021'!C11+'2022'!C14+'2023'!C15</f>
        <v>10</v>
      </c>
      <c r="D36" s="7"/>
    </row>
    <row r="37" spans="1:4" x14ac:dyDescent="0.25">
      <c r="A37" t="s">
        <v>96</v>
      </c>
      <c r="B37">
        <f>'2013'!B12+'2014'!B14+'2015'!B14+'2016'!B12+'2017'!B12+'2018'!B12+'2019'!B16+'2020'!B13+'2021'!B13+'2022'!B17+'2023'!B16</f>
        <v>132</v>
      </c>
      <c r="C37">
        <f>'2013'!C12+'2014'!C14+'2015'!C14+'2016'!C12+'2017'!C12+'2018'!C12+'2019'!C16+'2020'!C13+'2021'!C13+'2022'!C17+'2023'!C16</f>
        <v>50</v>
      </c>
      <c r="D37" s="7"/>
    </row>
    <row r="38" spans="1:4" x14ac:dyDescent="0.25">
      <c r="A38" t="s">
        <v>91</v>
      </c>
      <c r="B38">
        <f>'2012'!B16+'2013'!B13+'2014'!B15+'2015'!B15+'2016'!B14+'2018'!B14+'2019'!B19+'2022'!B18</f>
        <v>20</v>
      </c>
      <c r="D38" s="7"/>
    </row>
    <row r="39" spans="1:4" x14ac:dyDescent="0.25">
      <c r="A39" t="s">
        <v>2</v>
      </c>
      <c r="B39">
        <f>'2000'!B12+'2001'!B16+'2002'!B16+'2003'!B16+'2004'!B16+'2005'!B15+'2006'!B21+'2008'!B19+'2009'!B21+'2010'!B19+'2011'!B18+'2012'!B17+'2013'!B14+'2014'!B16+'2015'!B16+'2016'!B15+'2017'!B14+'2018'!B13+'2019'!B18+'2020'!B15+'2021'!B15+'2022'!B19+'2023'!B17</f>
        <v>121</v>
      </c>
      <c r="C39">
        <f>'2000'!C12+'2001'!C16+'2002'!C16+'2003'!C16+'2004'!C16+'2005'!C15+'2006'!C21+'2008'!C19+'2009'!C21+'2010'!C19+'2011'!C18+'2012'!C17+'2013'!C14+'2014'!C16+'2015'!C16+'2016'!C15+'2017'!C14+'2018'!C13+'2019'!C18+'2020'!C15+'2021'!C15+'2022'!C19+'2023'!C17</f>
        <v>11</v>
      </c>
      <c r="D39" s="7"/>
    </row>
    <row r="40" spans="1:4" x14ac:dyDescent="0.25">
      <c r="A40" s="8" t="s">
        <v>107</v>
      </c>
      <c r="B40">
        <f>'2015'!B17+'2016'!B16+'2017'!B15+'2018'!B15+'2019'!B20+'2020'!B16+'2021'!B16+'2022'!B20+'2023'!B18</f>
        <v>40</v>
      </c>
      <c r="D40" s="7"/>
    </row>
    <row r="41" spans="1:4" x14ac:dyDescent="0.25">
      <c r="A41" t="s">
        <v>192</v>
      </c>
      <c r="B41">
        <f>'2000'!B14+'2001'!B18+'2003'!B17+'2005'!B16+'2007'!B27</f>
        <v>9</v>
      </c>
      <c r="C41" s="7"/>
      <c r="D41" s="7"/>
    </row>
    <row r="42" spans="1:4" x14ac:dyDescent="0.25">
      <c r="A42" t="s">
        <v>45</v>
      </c>
      <c r="B42">
        <f>'2006'!B23+'2007'!B28+'2008'!B21+'2009'!B23+'2010'!B23+'2011'!B19+'2013'!B15</f>
        <v>14</v>
      </c>
      <c r="C42" s="7"/>
      <c r="D42" s="7"/>
    </row>
    <row r="43" spans="1:4" x14ac:dyDescent="0.25">
      <c r="A43" t="s">
        <v>217</v>
      </c>
      <c r="B43">
        <f>'2023'!B19</f>
        <v>3</v>
      </c>
      <c r="C43" s="7"/>
      <c r="D43" s="7"/>
    </row>
    <row r="44" spans="1:4" x14ac:dyDescent="0.25">
      <c r="A44" t="s">
        <v>44</v>
      </c>
      <c r="B44">
        <f>'2006'!B25+'2007'!B29+'2008'!B23+'2009'!B24</f>
        <v>21</v>
      </c>
      <c r="C44">
        <f>'2006'!C25+'2007'!C29+'2008'!C23+'2009'!C24</f>
        <v>14</v>
      </c>
    </row>
    <row r="45" spans="1:4" x14ac:dyDescent="0.25">
      <c r="A45" t="s">
        <v>15</v>
      </c>
      <c r="B45">
        <f>'2000'!B15+'2001'!B20+'2002'!B18+'2003'!B18+'2004'!B17+'2005'!B18+'2006'!B26+'2007'!B30+'2008'!B24+'2010'!B24+'2011'!B20+'2013'!B16+'2014'!B17+'2015'!B20+'2016'!B19+'2017'!B16+'2018'!B17+'2019'!B22+'2021'!B18+'2022'!B23</f>
        <v>77</v>
      </c>
      <c r="C45">
        <f>'2000'!C15+'2001'!C20+'2002'!C18+'2003'!C18+'2004'!C17+'2005'!C18+'2006'!C26+'2007'!C30+'2008'!C24+'2010'!C24</f>
        <v>1</v>
      </c>
    </row>
    <row r="46" spans="1:4" x14ac:dyDescent="0.25">
      <c r="A46" t="s">
        <v>1</v>
      </c>
      <c r="B46">
        <f>'2000'!B16+'2001'!B21+'2002'!B19+'2003'!B19+'2004'!B18+'2005'!B19+'2006'!B27+'2007'!B31+'2008'!B25+'2009'!B25+'2010'!B25+'2011'!B21+'2012'!B19+'2013'!B17+'2014'!B18+'2015'!B21+'2017'!B17+'2018'!B18+'2021'!B19+'2022'!B24+'2023'!B20</f>
        <v>94</v>
      </c>
      <c r="C46">
        <f>'2000'!C16+'2001'!C21+'2002'!C19+'2003'!C19+'2004'!C18+'2005'!C19+'2006'!C27+'2007'!C31+'2008'!C25+'2009'!C25+'2010'!C25+'2011'!C21+'2012'!C19+'2013'!C17+'2014'!C18+'2015'!C21+'2017'!C17+'2018'!C18+'2021'!C19+'2022'!C24+'2023'!C20</f>
        <v>2</v>
      </c>
    </row>
    <row r="47" spans="1:4" x14ac:dyDescent="0.25">
      <c r="A47" t="s">
        <v>66</v>
      </c>
      <c r="B47">
        <f>'2009'!B26+'2010'!B26+'2011'!B22+'2012'!B20+'2013'!B18+'2014'!B19+'2015'!B22+'2017'!B18+'2018'!B19+'2021'!B20+'2023'!B21</f>
        <v>54</v>
      </c>
      <c r="C47" s="7"/>
    </row>
    <row r="48" spans="1:4" x14ac:dyDescent="0.25">
      <c r="A48" t="s">
        <v>47</v>
      </c>
      <c r="B48">
        <f>'2006'!B28+'2007'!B32+'2008'!B26+'2009'!B27+'2010'!B27+'2011'!B23+'2012'!B21+'2013'!B19+'2014'!B20+'2015'!B23+'2016'!B20+'2017'!B19+'2018'!B20+'2019'!B23+'2021'!B21</f>
        <v>74</v>
      </c>
      <c r="C48">
        <f>'2006'!C28+'2007'!C32+'2008'!C26+'2009'!C27+'2010'!C27+'2011'!C23+'2012'!C21+'2013'!C19+'2014'!C20+'2015'!C23+'2016'!C20+'2017'!C19+'2018'!C20</f>
        <v>4</v>
      </c>
    </row>
    <row r="49" spans="1:3" x14ac:dyDescent="0.25">
      <c r="A49" t="s">
        <v>32</v>
      </c>
      <c r="B49">
        <f>'2000'!B17+'2001'!B22+'2003'!B20+'2005'!B20+'2007'!B33+'2008'!B27+'2010'!B28+'2011'!B24+'2015'!B25+'2016'!B21+'2022'!B25</f>
        <v>24</v>
      </c>
      <c r="C49" s="7"/>
    </row>
    <row r="50" spans="1:3" x14ac:dyDescent="0.25">
      <c r="A50" t="s">
        <v>30</v>
      </c>
      <c r="B50">
        <f>'2003'!B21+'2004'!B20</f>
        <v>8</v>
      </c>
      <c r="C50" s="7"/>
    </row>
    <row r="51" spans="1:3" x14ac:dyDescent="0.25">
      <c r="A51" t="s">
        <v>211</v>
      </c>
      <c r="B51">
        <f>'2023'!B22</f>
        <v>3</v>
      </c>
      <c r="C51" s="7"/>
    </row>
    <row r="52" spans="1:3" x14ac:dyDescent="0.25">
      <c r="A52" t="s">
        <v>70</v>
      </c>
      <c r="B52">
        <f>'2009'!B28+'2010'!B29+'2011'!B26+'2012'!B22</f>
        <v>10</v>
      </c>
      <c r="C52" s="7"/>
    </row>
    <row r="53" spans="1:3" x14ac:dyDescent="0.25">
      <c r="A53" t="s">
        <v>131</v>
      </c>
      <c r="B53">
        <f>'2018'!B22+'2021'!B22+'2023'!B23</f>
        <v>5</v>
      </c>
      <c r="C53" s="7"/>
    </row>
    <row r="54" spans="1:3" x14ac:dyDescent="0.25">
      <c r="A54" t="s">
        <v>212</v>
      </c>
      <c r="B54">
        <f>'2023'!B24</f>
        <v>1</v>
      </c>
      <c r="C54" s="7"/>
    </row>
    <row r="55" spans="1:3" x14ac:dyDescent="0.25">
      <c r="A55" s="5" t="s">
        <v>71</v>
      </c>
      <c r="C55" s="7"/>
    </row>
    <row r="56" spans="1:3" hidden="1" x14ac:dyDescent="0.25">
      <c r="A56" t="s">
        <v>59</v>
      </c>
      <c r="B56" s="4">
        <f>'2007'!B4</f>
        <v>1</v>
      </c>
      <c r="C56" s="7"/>
    </row>
    <row r="57" spans="1:3" hidden="1" x14ac:dyDescent="0.25">
      <c r="A57" t="s">
        <v>85</v>
      </c>
      <c r="B57">
        <f>'2011'!B6</f>
        <v>1</v>
      </c>
      <c r="C57" s="7"/>
    </row>
    <row r="58" spans="1:3" hidden="1" x14ac:dyDescent="0.25">
      <c r="A58" t="s">
        <v>109</v>
      </c>
      <c r="B58">
        <f>'2015'!B5</f>
        <v>2</v>
      </c>
      <c r="C58" s="7"/>
    </row>
    <row r="59" spans="1:3" hidden="1" x14ac:dyDescent="0.25">
      <c r="A59" t="s">
        <v>7</v>
      </c>
      <c r="B59">
        <f>'2000'!B3</f>
        <v>1</v>
      </c>
      <c r="C59" s="7"/>
    </row>
    <row r="60" spans="1:3" hidden="1" x14ac:dyDescent="0.25">
      <c r="A60" t="s">
        <v>87</v>
      </c>
      <c r="B60">
        <f>'2012'!B6+'2013'!B5</f>
        <v>4</v>
      </c>
      <c r="C60" s="7"/>
    </row>
    <row r="61" spans="1:3" hidden="1" x14ac:dyDescent="0.25">
      <c r="A61" t="s">
        <v>88</v>
      </c>
      <c r="B61">
        <f>'2012'!B5</f>
        <v>1</v>
      </c>
      <c r="C61" s="7"/>
    </row>
    <row r="62" spans="1:3" hidden="1" x14ac:dyDescent="0.25">
      <c r="A62" t="s">
        <v>58</v>
      </c>
      <c r="B62">
        <f>'2007'!B7+'2008'!B6+'2009'!B5</f>
        <v>4</v>
      </c>
      <c r="C62" s="7"/>
    </row>
    <row r="63" spans="1:3" hidden="1" x14ac:dyDescent="0.25">
      <c r="A63" t="s">
        <v>62</v>
      </c>
      <c r="B63">
        <f>'2007'!B8</f>
        <v>1</v>
      </c>
      <c r="C63" s="7"/>
    </row>
    <row r="64" spans="1:3" hidden="1" x14ac:dyDescent="0.25">
      <c r="A64" t="s">
        <v>35</v>
      </c>
      <c r="B64">
        <f>'2004'!B4</f>
        <v>2</v>
      </c>
      <c r="C64" s="7"/>
    </row>
    <row r="65" spans="1:3" hidden="1" x14ac:dyDescent="0.25">
      <c r="A65" t="s">
        <v>56</v>
      </c>
      <c r="B65">
        <f>'2007'!B9</f>
        <v>2</v>
      </c>
      <c r="C65" s="7"/>
    </row>
    <row r="66" spans="1:3" hidden="1" x14ac:dyDescent="0.25">
      <c r="A66" t="s">
        <v>20</v>
      </c>
      <c r="B66">
        <f>'2001'!B4+'2002'!B4</f>
        <v>4</v>
      </c>
      <c r="C66" s="7"/>
    </row>
    <row r="67" spans="1:3" hidden="1" x14ac:dyDescent="0.25">
      <c r="A67" s="11" t="s">
        <v>141</v>
      </c>
      <c r="B67">
        <f>'2020'!B6</f>
        <v>0</v>
      </c>
      <c r="C67">
        <f>'2020'!C6</f>
        <v>2</v>
      </c>
    </row>
    <row r="68" spans="1:3" hidden="1" x14ac:dyDescent="0.25">
      <c r="A68" t="s">
        <v>152</v>
      </c>
      <c r="B68">
        <f>'2021'!B5</f>
        <v>4</v>
      </c>
      <c r="C68">
        <f>'2021'!C5</f>
        <v>1</v>
      </c>
    </row>
    <row r="69" spans="1:3" hidden="1" x14ac:dyDescent="0.25">
      <c r="A69" s="12" t="s">
        <v>112</v>
      </c>
      <c r="B69">
        <f>'2016'!B8</f>
        <v>1</v>
      </c>
      <c r="C69" s="7"/>
    </row>
    <row r="70" spans="1:3" hidden="1" x14ac:dyDescent="0.25">
      <c r="A70" s="12" t="s">
        <v>25</v>
      </c>
      <c r="B70">
        <f>'2001'!B7</f>
        <v>1</v>
      </c>
      <c r="C70" s="7"/>
    </row>
    <row r="71" spans="1:3" hidden="1" x14ac:dyDescent="0.25">
      <c r="A71" t="s">
        <v>31</v>
      </c>
      <c r="B71">
        <f>'2003'!B6+'2004'!B8+'2005'!B5+'2006'!B9</f>
        <v>7</v>
      </c>
      <c r="C71" s="7"/>
    </row>
    <row r="72" spans="1:3" hidden="1" x14ac:dyDescent="0.25">
      <c r="A72" s="11" t="s">
        <v>101</v>
      </c>
      <c r="B72">
        <f>'2014'!B7</f>
        <v>1</v>
      </c>
      <c r="C72" s="7"/>
    </row>
    <row r="73" spans="1:3" hidden="1" x14ac:dyDescent="0.25">
      <c r="A73" s="12" t="s">
        <v>37</v>
      </c>
      <c r="B73">
        <f>'2004'!B9</f>
        <v>1</v>
      </c>
      <c r="C73" s="7"/>
    </row>
    <row r="74" spans="1:3" hidden="1" x14ac:dyDescent="0.25">
      <c r="A74" s="11" t="s">
        <v>133</v>
      </c>
      <c r="B74">
        <f>'2018'!B7</f>
        <v>2</v>
      </c>
      <c r="C74" s="7"/>
    </row>
    <row r="75" spans="1:3" hidden="1" x14ac:dyDescent="0.25">
      <c r="A75" s="12" t="s">
        <v>97</v>
      </c>
      <c r="B75">
        <f>'2013'!B8+'2014'!B8</f>
        <v>2</v>
      </c>
      <c r="C75" s="7"/>
    </row>
    <row r="76" spans="1:3" hidden="1" x14ac:dyDescent="0.25">
      <c r="A76" s="12" t="s">
        <v>42</v>
      </c>
      <c r="B76">
        <f>'2005'!B11</f>
        <v>1</v>
      </c>
      <c r="C76" s="7"/>
    </row>
    <row r="77" spans="1:3" hidden="1" x14ac:dyDescent="0.25">
      <c r="A77" s="11" t="s">
        <v>147</v>
      </c>
      <c r="B77">
        <f>'2020'!B10</f>
        <v>1</v>
      </c>
      <c r="C77" s="7"/>
    </row>
    <row r="78" spans="1:3" hidden="1" x14ac:dyDescent="0.25">
      <c r="A78" s="12" t="s">
        <v>69</v>
      </c>
      <c r="B78">
        <f>'2009'!B18</f>
        <v>3</v>
      </c>
      <c r="C78" s="7"/>
    </row>
    <row r="79" spans="1:3" hidden="1" x14ac:dyDescent="0.25">
      <c r="A79" s="12" t="s">
        <v>75</v>
      </c>
      <c r="B79">
        <f>'2010'!B15</f>
        <v>4</v>
      </c>
      <c r="C79" s="7"/>
    </row>
    <row r="80" spans="1:3" hidden="1" x14ac:dyDescent="0.25">
      <c r="A80" s="12" t="s">
        <v>63</v>
      </c>
      <c r="B80">
        <f>'2007'!B22+'2008'!B17</f>
        <v>3</v>
      </c>
      <c r="C80" s="7"/>
    </row>
    <row r="81" spans="1:3" hidden="1" x14ac:dyDescent="0.25">
      <c r="A81" s="12" t="s">
        <v>82</v>
      </c>
      <c r="B81">
        <f>'2011'!B15</f>
        <v>4</v>
      </c>
      <c r="C81" s="7"/>
    </row>
    <row r="82" spans="1:3" hidden="1" x14ac:dyDescent="0.25">
      <c r="A82" s="12" t="s">
        <v>60</v>
      </c>
      <c r="B82">
        <f>'2007'!B24</f>
        <v>1</v>
      </c>
      <c r="C82" s="7"/>
    </row>
    <row r="83" spans="1:3" hidden="1" x14ac:dyDescent="0.25">
      <c r="A83" t="s">
        <v>155</v>
      </c>
      <c r="B83">
        <f>'2022'!B15</f>
        <v>1</v>
      </c>
      <c r="C83" s="7"/>
    </row>
    <row r="84" spans="1:3" hidden="1" x14ac:dyDescent="0.25">
      <c r="A84" s="8" t="s">
        <v>144</v>
      </c>
      <c r="B84">
        <f>'2020'!B12+'2021'!B12+'2022'!B16</f>
        <v>4</v>
      </c>
      <c r="C84" s="7"/>
    </row>
    <row r="85" spans="1:3" hidden="1" x14ac:dyDescent="0.25">
      <c r="A85" s="12" t="s">
        <v>51</v>
      </c>
      <c r="B85">
        <f>'2006'!B19</f>
        <v>1</v>
      </c>
      <c r="C85" s="7"/>
    </row>
    <row r="86" spans="1:3" hidden="1" x14ac:dyDescent="0.25">
      <c r="A86" s="12" t="s">
        <v>49</v>
      </c>
      <c r="B86">
        <f>'2006'!B20</f>
        <v>3</v>
      </c>
      <c r="C86" s="7"/>
    </row>
    <row r="87" spans="1:3" hidden="1" x14ac:dyDescent="0.25">
      <c r="A87" t="s">
        <v>150</v>
      </c>
      <c r="B87">
        <f>'2021'!B14</f>
        <v>1</v>
      </c>
      <c r="C87" s="7"/>
    </row>
    <row r="88" spans="1:3" hidden="1" x14ac:dyDescent="0.25">
      <c r="A88" s="12" t="s">
        <v>114</v>
      </c>
      <c r="B88">
        <f>'2016'!B13</f>
        <v>1</v>
      </c>
      <c r="C88" s="7"/>
    </row>
    <row r="89" spans="1:3" hidden="1" x14ac:dyDescent="0.25">
      <c r="A89" s="12" t="s">
        <v>128</v>
      </c>
      <c r="B89">
        <f>'2017'!B13</f>
        <v>2</v>
      </c>
      <c r="C89" s="7"/>
    </row>
    <row r="90" spans="1:3" hidden="1" x14ac:dyDescent="0.25">
      <c r="A90" s="12" t="s">
        <v>10</v>
      </c>
      <c r="B90">
        <f>'2000'!B11</f>
        <v>1</v>
      </c>
      <c r="C90" s="7"/>
    </row>
    <row r="91" spans="1:3" hidden="1" x14ac:dyDescent="0.25">
      <c r="A91" s="11" t="s">
        <v>138</v>
      </c>
      <c r="B91">
        <f>'2019'!B17</f>
        <v>2</v>
      </c>
      <c r="C91" s="7"/>
    </row>
    <row r="92" spans="1:3" hidden="1" x14ac:dyDescent="0.25">
      <c r="A92" s="11" t="s">
        <v>143</v>
      </c>
      <c r="B92">
        <f>'2020'!B14</f>
        <v>1</v>
      </c>
      <c r="C92" s="7"/>
    </row>
    <row r="93" spans="1:3" hidden="1" x14ac:dyDescent="0.25">
      <c r="A93" s="12" t="s">
        <v>89</v>
      </c>
      <c r="B93">
        <f>'2012'!B18</f>
        <v>1</v>
      </c>
      <c r="C93" s="7"/>
    </row>
    <row r="94" spans="1:3" hidden="1" x14ac:dyDescent="0.25">
      <c r="A94" s="11" t="s">
        <v>106</v>
      </c>
      <c r="B94">
        <f>'2015'!B18</f>
        <v>1</v>
      </c>
      <c r="C94" s="7"/>
    </row>
    <row r="95" spans="1:3" hidden="1" x14ac:dyDescent="0.25">
      <c r="A95" s="11" t="s">
        <v>146</v>
      </c>
      <c r="B95">
        <f>'2020'!B17</f>
        <v>2</v>
      </c>
      <c r="C95" s="7"/>
    </row>
    <row r="96" spans="1:3" hidden="1" x14ac:dyDescent="0.25">
      <c r="A96" t="s">
        <v>46</v>
      </c>
      <c r="B96">
        <f>'2006'!B22+'2007'!B26+'2008'!B20+'2009'!B22+'2010'!B20</f>
        <v>7</v>
      </c>
      <c r="C96" s="7"/>
    </row>
    <row r="97" spans="1:3" hidden="1" x14ac:dyDescent="0.25">
      <c r="A97" s="12" t="s">
        <v>119</v>
      </c>
      <c r="B97">
        <f>'2016'!B17</f>
        <v>1</v>
      </c>
      <c r="C97" s="7"/>
    </row>
    <row r="98" spans="1:3" hidden="1" x14ac:dyDescent="0.25">
      <c r="A98" s="11" t="s">
        <v>105</v>
      </c>
      <c r="B98">
        <f>'2015'!B19</f>
        <v>2</v>
      </c>
      <c r="C98" s="7"/>
    </row>
    <row r="99" spans="1:3" hidden="1" x14ac:dyDescent="0.25">
      <c r="A99" s="12" t="s">
        <v>13</v>
      </c>
      <c r="B99">
        <f>'2000'!B13+'2001'!B17+'2002'!B17</f>
        <v>5</v>
      </c>
      <c r="C99" s="7"/>
    </row>
    <row r="100" spans="1:3" hidden="1" x14ac:dyDescent="0.25">
      <c r="A100" s="12" t="s">
        <v>77</v>
      </c>
      <c r="B100">
        <f>'2010'!B21</f>
        <v>1</v>
      </c>
      <c r="C100" s="7"/>
    </row>
    <row r="101" spans="1:3" hidden="1" x14ac:dyDescent="0.25">
      <c r="A101" t="s">
        <v>161</v>
      </c>
      <c r="B101">
        <f>'2022'!B21</f>
        <v>1</v>
      </c>
      <c r="C101" s="7"/>
    </row>
    <row r="102" spans="1:3" hidden="1" x14ac:dyDescent="0.25">
      <c r="A102" s="12" t="s">
        <v>78</v>
      </c>
      <c r="B102">
        <f>'2010'!B22</f>
        <v>1</v>
      </c>
      <c r="C102" s="7"/>
    </row>
    <row r="103" spans="1:3" hidden="1" x14ac:dyDescent="0.25">
      <c r="A103" s="12" t="s">
        <v>41</v>
      </c>
      <c r="B103">
        <f>'2001'!B19+'2005'!B17+'2008'!B22</f>
        <v>5</v>
      </c>
      <c r="C103" s="7"/>
    </row>
    <row r="104" spans="1:3" hidden="1" x14ac:dyDescent="0.25">
      <c r="A104" s="12" t="s">
        <v>54</v>
      </c>
      <c r="B104">
        <f>'2006'!B24</f>
        <v>1</v>
      </c>
      <c r="C104" s="7"/>
    </row>
    <row r="105" spans="1:3" hidden="1" x14ac:dyDescent="0.25">
      <c r="A105" t="s">
        <v>130</v>
      </c>
      <c r="B105">
        <f>'2018'!B16+'2019'!B21+'2020'!B18+'2021'!B17</f>
        <v>7</v>
      </c>
      <c r="C105" s="7"/>
    </row>
    <row r="106" spans="1:3" hidden="1" x14ac:dyDescent="0.25">
      <c r="A106" t="s">
        <v>157</v>
      </c>
      <c r="B106">
        <f>'2022'!B22</f>
        <v>1</v>
      </c>
      <c r="C106" s="7"/>
    </row>
    <row r="107" spans="1:3" hidden="1" x14ac:dyDescent="0.25">
      <c r="A107" s="12" t="s">
        <v>118</v>
      </c>
      <c r="B107">
        <f>'2016'!B18</f>
        <v>1</v>
      </c>
      <c r="C107" s="7"/>
    </row>
    <row r="108" spans="1:3" hidden="1" x14ac:dyDescent="0.25">
      <c r="A108" s="11" t="s">
        <v>99</v>
      </c>
      <c r="B108">
        <f>'2013'!B20+'2015'!B24</f>
        <v>2</v>
      </c>
      <c r="C108" s="7"/>
    </row>
    <row r="109" spans="1:3" hidden="1" x14ac:dyDescent="0.25">
      <c r="A109" t="s">
        <v>95</v>
      </c>
      <c r="B109">
        <f>'2013'!B22</f>
        <v>1</v>
      </c>
      <c r="C109" s="7"/>
    </row>
    <row r="110" spans="1:3" hidden="1" x14ac:dyDescent="0.25">
      <c r="A110" t="s">
        <v>81</v>
      </c>
      <c r="B110">
        <f>'2011'!B25+'2013'!B21</f>
        <v>6</v>
      </c>
      <c r="C110" s="7"/>
    </row>
    <row r="111" spans="1:3" hidden="1" x14ac:dyDescent="0.25">
      <c r="A111" t="s">
        <v>36</v>
      </c>
      <c r="B111">
        <f>'2004'!B19</f>
        <v>1</v>
      </c>
      <c r="C111" s="7"/>
    </row>
    <row r="112" spans="1:3" hidden="1" x14ac:dyDescent="0.25">
      <c r="A112" t="s">
        <v>16</v>
      </c>
      <c r="B112">
        <f>'2000'!B18+'2008'!B28</f>
        <v>2</v>
      </c>
      <c r="C112" s="7"/>
    </row>
    <row r="113" spans="1:3" hidden="1" x14ac:dyDescent="0.25">
      <c r="A113" t="s">
        <v>17</v>
      </c>
      <c r="B113">
        <f>'2000'!B19</f>
        <v>1</v>
      </c>
      <c r="C113" s="7"/>
    </row>
    <row r="114" spans="1:3" hidden="1" x14ac:dyDescent="0.25">
      <c r="A114" t="s">
        <v>18</v>
      </c>
      <c r="B114">
        <f>'2000'!B20+'2001'!B23</f>
        <v>7</v>
      </c>
      <c r="C114" s="7"/>
    </row>
    <row r="115" spans="1:3" hidden="1" x14ac:dyDescent="0.25">
      <c r="A115" t="s">
        <v>90</v>
      </c>
      <c r="B115">
        <f>'2012'!B23+'2013'!B23+'2015'!B26</f>
        <v>5</v>
      </c>
      <c r="C115" s="7"/>
    </row>
    <row r="116" spans="1:3" x14ac:dyDescent="0.25">
      <c r="B116">
        <f>SUM(B56:B115)</f>
        <v>138</v>
      </c>
      <c r="C116" s="7"/>
    </row>
    <row r="117" spans="1:3" x14ac:dyDescent="0.25">
      <c r="B117" s="5">
        <f>SUM(B2:B115)</f>
        <v>1745</v>
      </c>
      <c r="C117" s="5">
        <f>SUM(C2:C115)</f>
        <v>192</v>
      </c>
    </row>
    <row r="119" spans="1:3" x14ac:dyDescent="0.25">
      <c r="B119">
        <v>380</v>
      </c>
    </row>
    <row r="120" spans="1:3" x14ac:dyDescent="0.25">
      <c r="B120">
        <f>B117+B119</f>
        <v>2125</v>
      </c>
    </row>
  </sheetData>
  <phoneticPr fontId="0" type="noConversion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142"/>
  <sheetViews>
    <sheetView topLeftCell="A117" zoomScale="80" zoomScaleNormal="80" workbookViewId="0">
      <selection activeCell="B49" sqref="B49"/>
    </sheetView>
  </sheetViews>
  <sheetFormatPr defaultRowHeight="13.2" x14ac:dyDescent="0.25"/>
  <cols>
    <col min="1" max="1" width="12.21875" customWidth="1"/>
  </cols>
  <sheetData>
    <row r="1" spans="1:6" x14ac:dyDescent="0.25">
      <c r="B1" s="9" t="s">
        <v>39</v>
      </c>
      <c r="C1" s="9" t="s">
        <v>40</v>
      </c>
    </row>
    <row r="2" spans="1:6" ht="15.6" x14ac:dyDescent="0.3">
      <c r="A2" t="s">
        <v>115</v>
      </c>
      <c r="B2">
        <f>'2006'!B4+'2007'!B5+'2008'!B4+'2010'!B4+'2011'!B4</f>
        <v>11</v>
      </c>
      <c r="C2" s="7"/>
      <c r="D2" s="7"/>
      <c r="F2" s="1" t="s">
        <v>200</v>
      </c>
    </row>
    <row r="3" spans="1:6" ht="15.6" x14ac:dyDescent="0.3">
      <c r="A3" t="s">
        <v>228</v>
      </c>
      <c r="B3">
        <f>'2025'!B3</f>
        <v>4</v>
      </c>
      <c r="C3" s="7"/>
      <c r="D3" s="7"/>
      <c r="F3" s="1"/>
    </row>
    <row r="4" spans="1:6" ht="12.45" customHeight="1" x14ac:dyDescent="0.3">
      <c r="A4" t="s">
        <v>57</v>
      </c>
      <c r="B4">
        <f>'2007'!B6+'2008'!B5+'2009'!B4+'2010'!B5+'2011'!B5+'2012'!B4+'2013'!B4+'2014'!B4+'2015'!B4+'2016'!B4</f>
        <v>34</v>
      </c>
      <c r="C4">
        <f>'2007'!C6+'2008'!C5+'2009'!C4+'2010'!C5+'2011'!C5+'2012'!C4+'2013'!C4+'2014'!C4+'2015'!C4+'2016'!C4</f>
        <v>11</v>
      </c>
      <c r="D4" s="7"/>
      <c r="F4" s="1"/>
    </row>
    <row r="5" spans="1:6" ht="12.45" customHeight="1" x14ac:dyDescent="0.3">
      <c r="A5" t="s">
        <v>214</v>
      </c>
      <c r="B5">
        <f>'2023'!B3+'2024'!B3+'2025'!B4</f>
        <v>13</v>
      </c>
      <c r="C5">
        <f>'2023'!C3+'2024'!C3+'2025'!C4</f>
        <v>3</v>
      </c>
      <c r="D5" s="7"/>
      <c r="F5" s="1"/>
    </row>
    <row r="6" spans="1:6" ht="12.45" customHeight="1" x14ac:dyDescent="0.3">
      <c r="A6" s="8" t="s">
        <v>204</v>
      </c>
      <c r="B6">
        <f>'2019'!B4+'2020'!B4+'2022'!B4+'2023'!B5+'2024'!B4</f>
        <v>9</v>
      </c>
      <c r="D6" s="7"/>
      <c r="F6" s="1"/>
    </row>
    <row r="7" spans="1:6" ht="12.45" customHeight="1" x14ac:dyDescent="0.3">
      <c r="A7" t="s">
        <v>113</v>
      </c>
      <c r="B7">
        <f>'2016'!B5+'2017'!B4+'2020'!B5+'2021'!B4+'2022'!B5+'2023'!B6</f>
        <v>7</v>
      </c>
      <c r="D7" s="7"/>
      <c r="F7" s="1"/>
    </row>
    <row r="8" spans="1:6" ht="12.45" customHeight="1" x14ac:dyDescent="0.25">
      <c r="A8" t="s">
        <v>73</v>
      </c>
      <c r="B8">
        <f>'2010'!B6+'2011'!B7+'2012'!B7+'2014'!B5+'2015'!B6+'2016'!B6+'2017'!B5+'2019'!B5</f>
        <v>21</v>
      </c>
      <c r="C8" s="7">
        <f>'2017'!C5</f>
        <v>1</v>
      </c>
      <c r="D8" s="7"/>
      <c r="F8" s="8" t="s">
        <v>230</v>
      </c>
    </row>
    <row r="9" spans="1:6" ht="12.45" customHeight="1" x14ac:dyDescent="0.25">
      <c r="A9" t="s">
        <v>21</v>
      </c>
      <c r="B9">
        <f>'2001'!B5+'2002'!B5+'2004'!B5+'2006'!B5+'2009'!B6+'2015'!B7+'93-99'!B7</f>
        <v>12</v>
      </c>
      <c r="C9" s="7"/>
      <c r="D9" s="7"/>
    </row>
    <row r="10" spans="1:6" ht="12.45" customHeight="1" x14ac:dyDescent="0.25">
      <c r="A10" s="8" t="s">
        <v>132</v>
      </c>
      <c r="B10">
        <f>'2018'!B5+'2019'!B7+'2021'!B6+'2023'!B7+'2024'!B5</f>
        <v>5</v>
      </c>
      <c r="C10" s="7"/>
      <c r="D10" s="7"/>
    </row>
    <row r="11" spans="1:6" ht="12.45" customHeight="1" x14ac:dyDescent="0.25">
      <c r="A11" t="s">
        <v>34</v>
      </c>
      <c r="B11">
        <f>'2003'!B4+'2004'!B6+'2005'!B4+'2006'!B6</f>
        <v>19</v>
      </c>
      <c r="C11" s="7"/>
      <c r="D11" s="7"/>
    </row>
    <row r="12" spans="1:6" ht="12.45" customHeight="1" x14ac:dyDescent="0.25">
      <c r="A12" t="s">
        <v>159</v>
      </c>
      <c r="B12">
        <f>'2022'!B6+'2023'!B8+'2024'!B6+'2025'!B5</f>
        <v>16</v>
      </c>
      <c r="C12">
        <f>'2022'!C6+'2023'!C8+'2024'!C6</f>
        <v>4</v>
      </c>
      <c r="D12" s="7"/>
    </row>
    <row r="13" spans="1:6" ht="12.45" customHeight="1" x14ac:dyDescent="0.25">
      <c r="A13" t="s">
        <v>79</v>
      </c>
      <c r="B13">
        <f>'2010'!B7+'2011'!B8+'2012'!B8+'2013'!B6+'2014'!B6+'2015'!B8+'2016'!B7+'2018'!B6+'2019'!B8+'2020'!B7+'2022'!B7+'2023'!B9+'2024'!B7+'2025'!B6</f>
        <v>52</v>
      </c>
      <c r="C13">
        <f>'2010'!C7+'2011'!C8+'2012'!C8+'2013'!C6+'2014'!C6+'2015'!C8+'2016'!C7+'2018'!C6+'2019'!C8+'2020'!C7+'2022'!C7+'2023'!C9+'2024'!C7+'2025'!C6</f>
        <v>14</v>
      </c>
      <c r="D13" s="7"/>
    </row>
    <row r="14" spans="1:6" ht="12.45" customHeight="1" x14ac:dyDescent="0.25">
      <c r="A14" t="s">
        <v>151</v>
      </c>
      <c r="B14">
        <f>'2021'!B7+'2022'!B8+'2023'!B10+'2025'!B7</f>
        <v>10</v>
      </c>
      <c r="D14" s="7"/>
    </row>
    <row r="15" spans="1:6" ht="12.45" customHeight="1" x14ac:dyDescent="0.25">
      <c r="A15" t="s">
        <v>6</v>
      </c>
      <c r="B15">
        <f>'2000'!B4+'2001'!B6+'2002'!B6+'2003'!B5+'2004'!B7+'93-99'!B9</f>
        <v>35</v>
      </c>
      <c r="C15" s="7">
        <f>'2001'!C6+'2002'!C6</f>
        <v>2</v>
      </c>
      <c r="D15" s="7"/>
    </row>
    <row r="16" spans="1:6" ht="12.45" customHeight="1" x14ac:dyDescent="0.25">
      <c r="A16" t="s">
        <v>27</v>
      </c>
      <c r="B16">
        <f>'2002'!B7+'2003'!B7+'2005'!B6+'2006'!B10+'2007'!B13+'2008'!B8+'2009'!B9+'2010'!B8+'2011'!B9</f>
        <v>37</v>
      </c>
      <c r="C16" s="7">
        <f>'2008'!C8</f>
        <v>1</v>
      </c>
      <c r="D16" s="7"/>
    </row>
    <row r="17" spans="1:4" ht="12.45" customHeight="1" x14ac:dyDescent="0.25">
      <c r="A17" t="s">
        <v>8</v>
      </c>
      <c r="B17">
        <f>'2000'!B5+'2001'!B8+'2002'!B8+'2003'!B8+'2004'!B10+'2005'!B7+'2006'!B11+'2007'!B14+'2008'!B9+'2009'!B10+'2017'!B8+'93-99'!B11</f>
        <v>35</v>
      </c>
      <c r="C17" s="7"/>
      <c r="D17" s="7"/>
    </row>
    <row r="18" spans="1:4" ht="12.45" customHeight="1" x14ac:dyDescent="0.25">
      <c r="A18" t="s">
        <v>4</v>
      </c>
      <c r="B18">
        <f>'2000'!B6+'2001'!B9+'2002'!B9+'2003'!B9+'2004'!B11+'2005'!B8+'2006'!B12+'2007'!B15+'2008'!B10+'2009'!B11+'2010'!B9+'2011'!B10+'2012'!B9+'2013'!B7+'93-99'!B12</f>
        <v>73</v>
      </c>
      <c r="C18">
        <f>'2000'!C6+'2001'!C9+'2002'!C9+'2003'!C9+'2004'!C11+'2005'!C8+'2006'!C12+'2007'!C15+'2008'!C10+'2009'!C11+'2010'!C9+'2011'!C10+'2012'!C9+'2013'!C7+'93-99'!C12</f>
        <v>12</v>
      </c>
      <c r="D18" s="7"/>
    </row>
    <row r="19" spans="1:4" ht="12.45" customHeight="1" x14ac:dyDescent="0.25">
      <c r="A19" t="s">
        <v>22</v>
      </c>
      <c r="B19">
        <f>'2001'!B10+'2002'!B10+'2003'!B10+'2005'!B9+'2006'!B13+'2007'!B16+'2008'!B11+'2009'!B12+'2010'!B10+'2011'!B11+'2019'!B9</f>
        <v>19</v>
      </c>
      <c r="C19">
        <f>'2001'!C10+'2002'!C10+'2003'!C10+'2005'!C9+'2006'!C13+'2007'!C16+'2008'!C11+'2009'!C12+'2010'!C10</f>
        <v>3</v>
      </c>
    </row>
    <row r="20" spans="1:4" ht="12.45" customHeight="1" x14ac:dyDescent="0.25">
      <c r="A20" t="s">
        <v>23</v>
      </c>
      <c r="B20">
        <f>'2001'!B11+'2002'!B11+'2003'!B11+'2004'!B12+'2005'!B10+'2006'!B14+'2007'!B17+'2008'!B12+'2009'!B13</f>
        <v>67</v>
      </c>
      <c r="C20">
        <f>'2001'!C11+'2002'!C11+'2003'!C11+'2004'!C12+'2005'!C10+'2006'!C14+'2007'!C17+'2009'!C13</f>
        <v>22</v>
      </c>
    </row>
    <row r="21" spans="1:4" ht="12.45" customHeight="1" x14ac:dyDescent="0.25">
      <c r="A21" t="s">
        <v>223</v>
      </c>
      <c r="B21">
        <f>'2024'!B8</f>
        <v>1</v>
      </c>
    </row>
    <row r="22" spans="1:4" ht="12.45" customHeight="1" x14ac:dyDescent="0.25">
      <c r="A22" t="s">
        <v>61</v>
      </c>
      <c r="B22">
        <f>'2007'!B18+'2008'!B13+'2009'!B14+'2010'!B11+'2012'!B10</f>
        <v>12</v>
      </c>
    </row>
    <row r="23" spans="1:4" ht="12.45" customHeight="1" x14ac:dyDescent="0.25">
      <c r="A23" t="s">
        <v>156</v>
      </c>
      <c r="B23">
        <f>'2022'!B10+'2023'!B12</f>
        <v>18</v>
      </c>
    </row>
    <row r="24" spans="1:4" ht="12.45" customHeight="1" x14ac:dyDescent="0.25">
      <c r="A24" t="s">
        <v>43</v>
      </c>
      <c r="B24">
        <f>'2006'!B15+'2007'!B19+'2008'!B14+'2009'!B15+'2010'!B12+'2011'!B12+'2012'!B11+'2013'!B9+'2014'!B9+'2015'!B9+'2016'!B9+'2017'!B9+'2018'!B8+'2019'!B10+'2021'!B8+'2022'!B11</f>
        <v>52</v>
      </c>
      <c r="C24" s="7"/>
      <c r="D24" s="7"/>
    </row>
    <row r="25" spans="1:4" ht="12.45" customHeight="1" x14ac:dyDescent="0.25">
      <c r="A25" s="8" t="s">
        <v>137</v>
      </c>
      <c r="B25">
        <f>'2019'!B11+'2020'!B8+'2021'!B9+'2022'!B12+'2023'!B13+'2024'!B9+'2025'!B8</f>
        <v>57</v>
      </c>
      <c r="C25">
        <f>'2019'!C11+'2020'!C8+'2021'!C9+'2022'!C12+'2023'!C13+'2024'!C9+'2025'!C8</f>
        <v>31</v>
      </c>
      <c r="D25" s="7"/>
    </row>
    <row r="26" spans="1:4" ht="12.45" customHeight="1" x14ac:dyDescent="0.25">
      <c r="A26" t="s">
        <v>5</v>
      </c>
      <c r="B26">
        <f>'2000'!B7+'2001'!B12+'2002'!B12+'2003'!B12+'2004'!B13+'2005'!B12+'2006'!B16+'2007'!B20+'2008'!B15+'2009'!B16+'2010'!B13+'2011'!B13+'2012'!B12+'2013'!B10+'2014'!B10+'2015'!B10+'2016'!B10+'2017'!B10+'2018'!B9+'2019'!B12+'2020'!B9+'93-99'!B16</f>
        <v>76</v>
      </c>
      <c r="C26" s="7"/>
      <c r="D26" s="7"/>
    </row>
    <row r="27" spans="1:4" ht="12.45" customHeight="1" x14ac:dyDescent="0.25">
      <c r="A27" t="s">
        <v>9</v>
      </c>
      <c r="B27">
        <f>'2000'!B8+'2001'!B13+'2002'!B13+'2003'!B13+'2004'!B14+'2005'!B13+'2006'!B17+'2007'!B21+'2008'!B16+'2009'!B17+'2010'!B14+'2011'!B14+'2012'!B13+'2013'!B11+'2014'!B11+'2015'!B11+'2019'!B13+'93-99'!B17</f>
        <v>83</v>
      </c>
      <c r="C27" s="7"/>
      <c r="D27" s="7"/>
    </row>
    <row r="28" spans="1:4" ht="12.45" customHeight="1" x14ac:dyDescent="0.25">
      <c r="A28" t="s">
        <v>12</v>
      </c>
      <c r="B28">
        <f>'2000'!B9+'2001'!B14+'2002'!B14+'2003'!B14+'93-99'!B18</f>
        <v>12</v>
      </c>
      <c r="C28" s="7"/>
      <c r="D28" s="7"/>
    </row>
    <row r="29" spans="1:4" ht="12.45" customHeight="1" x14ac:dyDescent="0.25">
      <c r="A29" t="s">
        <v>224</v>
      </c>
      <c r="B29">
        <f>'2024'!B10+'2025'!B9</f>
        <v>3</v>
      </c>
      <c r="C29" s="7"/>
      <c r="D29" s="7"/>
    </row>
    <row r="30" spans="1:4" ht="12.45" customHeight="1" x14ac:dyDescent="0.25">
      <c r="A30" t="s">
        <v>67</v>
      </c>
      <c r="B30">
        <f>'2009'!B19+'2010'!B16</f>
        <v>10</v>
      </c>
      <c r="C30" s="7"/>
      <c r="D30" s="7"/>
    </row>
    <row r="31" spans="1:4" ht="12.45" customHeight="1" x14ac:dyDescent="0.25">
      <c r="A31" t="s">
        <v>195</v>
      </c>
      <c r="B31">
        <f>'2000'!B10+'2001'!B15+'2002'!B15+'2003'!B15+'2004'!B15+'2005'!B14+'2006'!B18+'2007'!B23+'2008'!B18+'2009'!B20+'2010'!B17+'2011'!B16+'2012'!B14+'2014'!B12+'2015'!B12+'2016'!B11+'2017'!B11+'2018'!B10+'2019'!B14+'2021'!B10+'2022'!B13+'93-99'!B20+'2023'!B14+'2024'!B11+'2025'!B10</f>
        <v>134</v>
      </c>
      <c r="C31" s="7"/>
      <c r="D31" s="7"/>
    </row>
    <row r="32" spans="1:4" ht="12.45" customHeight="1" x14ac:dyDescent="0.25">
      <c r="A32" t="s">
        <v>221</v>
      </c>
      <c r="B32">
        <f>'2024'!B12+'2025'!B11</f>
        <v>2</v>
      </c>
      <c r="C32" s="7"/>
      <c r="D32" s="7"/>
    </row>
    <row r="33" spans="1:4" ht="12.45" customHeight="1" x14ac:dyDescent="0.25">
      <c r="A33" t="s">
        <v>76</v>
      </c>
      <c r="B33">
        <f>'2010'!B18+'2011'!B17+'2012'!B15+'2014'!B13+'2015'!B13+'2018'!B11+'2019'!B15+'2020'!B11+'2021'!B11+'2022'!B14+'2023'!B15</f>
        <v>38</v>
      </c>
      <c r="C33">
        <f>'2010'!C18+'2011'!C17+'2012'!C15+'2014'!C13+'2015'!C13+'2018'!C11+'2019'!C15+'2020'!C11+'2021'!C11+'2022'!C14+'2023'!C15</f>
        <v>10</v>
      </c>
      <c r="D33" s="7"/>
    </row>
    <row r="34" spans="1:4" ht="12.45" customHeight="1" x14ac:dyDescent="0.25">
      <c r="A34" t="s">
        <v>96</v>
      </c>
      <c r="B34">
        <f>'2013'!B12+'2014'!B14+'2015'!B14+'2016'!B12+'2017'!B12+'2018'!B12+'2019'!B16+'2020'!B13+'2021'!B13+'2022'!B17+'2023'!B16+'2024'!B13+'2025'!B12</f>
        <v>148</v>
      </c>
      <c r="C34">
        <f>'2013'!C12+'2014'!C14+'2015'!C14+'2016'!C12+'2017'!C12+'2018'!C12+'2019'!C16+'2020'!C13+'2021'!C13+'2022'!C17+'2023'!C16+'2024'!C13+'2025'!C12</f>
        <v>52</v>
      </c>
      <c r="D34" s="7"/>
    </row>
    <row r="35" spans="1:4" ht="12.45" customHeight="1" x14ac:dyDescent="0.25">
      <c r="A35" t="s">
        <v>91</v>
      </c>
      <c r="B35">
        <f>'2012'!B16+'2013'!B13+'2014'!B15+'2015'!B15+'2016'!B14+'2018'!B14+'2019'!B19+'2022'!B18</f>
        <v>20</v>
      </c>
      <c r="D35" s="7"/>
    </row>
    <row r="36" spans="1:4" ht="12.45" customHeight="1" x14ac:dyDescent="0.25">
      <c r="A36" t="s">
        <v>2</v>
      </c>
      <c r="B36">
        <f>'2000'!B12+'2001'!B16+'2002'!B16+'2003'!B16+'2004'!B16+'2005'!B15+'2006'!B21+'2008'!B19+'2009'!B21+'2010'!B19+'2011'!B18+'2012'!B17+'2013'!B14+'2014'!B16+'2015'!B16+'2016'!B15+'2017'!B14+'2018'!B13+'2019'!B18+'2020'!B15+'2021'!B15+'2022'!B19+'93-99'!B25+'2023'!B17+'2024'!B14+'2025'!B13</f>
        <v>148</v>
      </c>
      <c r="C36">
        <f>'2000'!C12+'2001'!C16+'2002'!C16+'2003'!C16+'2004'!C16+'2005'!C15+'2006'!C21+'2008'!C19+'2009'!C21+'2010'!C19+'2011'!C18+'2012'!C17+'2013'!C14+'2014'!C16+'2015'!C16+'2016'!C15+'2017'!C14+'2018'!C13+'2019'!C18+'2020'!C15+'2021'!C15+'2022'!C19+'93-99'!C25+'2023'!C17+'2024'!C14+'2025'!C13</f>
        <v>11</v>
      </c>
      <c r="D36" s="7"/>
    </row>
    <row r="37" spans="1:4" ht="12.45" customHeight="1" x14ac:dyDescent="0.25">
      <c r="A37" s="8" t="s">
        <v>107</v>
      </c>
      <c r="B37">
        <f>'2015'!B17+'2016'!B16+'2017'!B15+'2018'!B15+'2019'!B20+'2020'!B16+'2021'!B16+'2022'!B20+'2023'!B18+'2024'!B15+'2025'!B14</f>
        <v>51</v>
      </c>
      <c r="D37" s="7"/>
    </row>
    <row r="38" spans="1:4" ht="12.45" customHeight="1" x14ac:dyDescent="0.25">
      <c r="A38" t="s">
        <v>192</v>
      </c>
      <c r="B38">
        <f>'2000'!B14+'2001'!B18+'2003'!B17+'2005'!B16+'2007'!B27+'93-99'!B27</f>
        <v>22</v>
      </c>
      <c r="C38" s="7"/>
      <c r="D38" s="7"/>
    </row>
    <row r="39" spans="1:4" ht="12.45" customHeight="1" x14ac:dyDescent="0.25">
      <c r="A39" t="s">
        <v>229</v>
      </c>
      <c r="B39">
        <f>'2025'!B15</f>
        <v>1</v>
      </c>
      <c r="C39" s="7"/>
      <c r="D39" s="7"/>
    </row>
    <row r="40" spans="1:4" ht="12.45" customHeight="1" x14ac:dyDescent="0.25">
      <c r="A40" t="s">
        <v>45</v>
      </c>
      <c r="B40">
        <f>'2006'!B23+'2007'!B28+'2008'!B21+'2009'!B23+'2010'!B23+'2011'!B19+'2013'!B15</f>
        <v>14</v>
      </c>
      <c r="C40" s="7"/>
      <c r="D40" s="7"/>
    </row>
    <row r="41" spans="1:4" ht="12.45" customHeight="1" x14ac:dyDescent="0.25">
      <c r="A41" t="s">
        <v>217</v>
      </c>
      <c r="B41">
        <f>'2023'!B19+'2024'!B16+'2025'!B16</f>
        <v>8</v>
      </c>
      <c r="C41" s="7"/>
      <c r="D41" s="7"/>
    </row>
    <row r="42" spans="1:4" ht="12.45" customHeight="1" x14ac:dyDescent="0.25">
      <c r="A42" t="s">
        <v>44</v>
      </c>
      <c r="B42">
        <f>'2006'!B25+'2007'!B29+'2008'!B23+'2009'!B24</f>
        <v>21</v>
      </c>
      <c r="C42">
        <f>'2006'!C25+'2007'!C29+'2008'!C23+'2009'!C24</f>
        <v>14</v>
      </c>
    </row>
    <row r="43" spans="1:4" ht="12.45" customHeight="1" x14ac:dyDescent="0.25">
      <c r="A43" t="s">
        <v>225</v>
      </c>
      <c r="B43">
        <f>'2024'!B17</f>
        <v>1</v>
      </c>
    </row>
    <row r="44" spans="1:4" ht="12.45" customHeight="1" x14ac:dyDescent="0.25">
      <c r="A44" t="s">
        <v>15</v>
      </c>
      <c r="B44">
        <f>'2000'!B15+'2001'!B20+'2002'!B18+'2003'!B18+'2004'!B17+'2005'!B18+'2006'!B26+'2007'!B30+'2008'!B24+'2010'!B24+'2011'!B20+'2013'!B16+'2014'!B17+'2015'!B20+'2016'!B19+'2017'!B16+'2018'!B17+'2019'!B22+'2021'!B18+'2022'!B23+'93-99'!B31+'2025'!B17</f>
        <v>83</v>
      </c>
      <c r="C44">
        <f>'2000'!C15+'2001'!C20+'2002'!C18+'2003'!C18+'2004'!C17+'2005'!C18+'2006'!C26+'2007'!C30+'2008'!C24+'2010'!C24+'2011'!C20+'2013'!C16+'2014'!C17+'2015'!C20+'2016'!C19+'2017'!C16+'2018'!C17+'2019'!C22+'2021'!C18+'2022'!C23+'93-99'!C31+'2025'!C17</f>
        <v>1</v>
      </c>
    </row>
    <row r="45" spans="1:4" ht="12.45" customHeight="1" x14ac:dyDescent="0.25">
      <c r="A45" t="s">
        <v>1</v>
      </c>
      <c r="B45">
        <f>'2000'!B16+'2001'!B21+'2002'!B19+'2003'!B19+'2004'!B18+'2005'!B19+'2006'!B27+'2007'!B31+'2008'!B25+'2009'!B25+'2010'!B25+'2011'!B21+'2012'!B19+'2013'!B17+'2014'!B18+'2015'!B21+'2017'!B17+'2018'!B18+'2021'!B19+'2022'!B24+'93-99'!B32+'2023'!B20+'2024'!B18+'2025'!B18</f>
        <v>112</v>
      </c>
      <c r="C45">
        <f>'2000'!C16+'2001'!C21+'2002'!C19+'2003'!C19+'2004'!C18+'2005'!C19+'2006'!C27+'2007'!C31+'2008'!C25+'2009'!C25+'2010'!C25+'2011'!C21+'2012'!C19+'2013'!C17+'2014'!C18+'2015'!C21+'2017'!C17+'2018'!C18+'2021'!C19+'2022'!C24+'93-99'!C32+'2023'!C20+'2024'!C18+'2025'!C18</f>
        <v>4</v>
      </c>
    </row>
    <row r="46" spans="1:4" ht="12.45" customHeight="1" x14ac:dyDescent="0.25">
      <c r="A46" t="s">
        <v>66</v>
      </c>
      <c r="B46">
        <f>'2009'!B26+'2010'!B26+'2011'!B22+'2012'!B20+'2013'!B18+'2014'!B19+'2015'!B22+'2017'!B18+'2018'!B19+'2021'!B20+'2023'!B21+'2024'!B19+'2025'!B19</f>
        <v>59</v>
      </c>
      <c r="C46" s="7"/>
    </row>
    <row r="47" spans="1:4" ht="12.45" customHeight="1" x14ac:dyDescent="0.25">
      <c r="A47" t="s">
        <v>47</v>
      </c>
      <c r="B47">
        <f>'2006'!B28+'2007'!B32+'2008'!B26+'2009'!B27+'2010'!B27+'2011'!B23+'2012'!B21+'2013'!B19+'2014'!B20+'2015'!B23+'2016'!B20+'2017'!B19+'2018'!B20+'2019'!B23+'2021'!B21</f>
        <v>74</v>
      </c>
      <c r="C47">
        <f>'2006'!C28+'2007'!C32+'2008'!C26+'2009'!C27+'2010'!C27+'2011'!C23+'2012'!C21+'2013'!C19+'2014'!C20+'2015'!C23+'2016'!C20+'2017'!C19+'2018'!C20</f>
        <v>4</v>
      </c>
    </row>
    <row r="48" spans="1:4" ht="12.45" customHeight="1" x14ac:dyDescent="0.25">
      <c r="A48" t="s">
        <v>32</v>
      </c>
      <c r="B48">
        <f>'2000'!B17+'2001'!B22+'2003'!B20+'2005'!B20+'2007'!B33+'2008'!B27+'2010'!B28+'2011'!B24+'2015'!B25+'2016'!B21+'2018'!B21+'2019'!B24+'2022'!B25+'93-99'!B34+'2025'!B20</f>
        <v>34</v>
      </c>
      <c r="C48" s="7"/>
    </row>
    <row r="49" spans="1:3" ht="12.45" customHeight="1" x14ac:dyDescent="0.25">
      <c r="A49" t="s">
        <v>211</v>
      </c>
      <c r="B49">
        <f>'2023'!B22+'2024'!B20+'2025'!B21</f>
        <v>10</v>
      </c>
      <c r="C49" s="7"/>
    </row>
    <row r="50" spans="1:3" ht="12.45" customHeight="1" x14ac:dyDescent="0.25">
      <c r="A50" t="s">
        <v>70</v>
      </c>
      <c r="B50">
        <f>'2009'!B28+'2010'!B29+'2011'!B26+'2012'!B22</f>
        <v>10</v>
      </c>
      <c r="C50" s="7"/>
    </row>
    <row r="51" spans="1:3" ht="12.45" customHeight="1" x14ac:dyDescent="0.25">
      <c r="A51" t="s">
        <v>131</v>
      </c>
      <c r="B51">
        <f>'2018'!B22+'2021'!B22+'93-99'!B36+'2023'!B23</f>
        <v>6</v>
      </c>
      <c r="C51" s="7"/>
    </row>
    <row r="52" spans="1:3" ht="12.45" customHeight="1" x14ac:dyDescent="0.25">
      <c r="A52" t="s">
        <v>212</v>
      </c>
      <c r="B52">
        <f>'2023'!B24+'2025'!B22</f>
        <v>6</v>
      </c>
      <c r="C52" s="7"/>
    </row>
    <row r="53" spans="1:3" ht="12.45" customHeight="1" x14ac:dyDescent="0.25">
      <c r="A53" t="s">
        <v>222</v>
      </c>
      <c r="B53">
        <f>'2024'!B21+'2025'!B23</f>
        <v>5</v>
      </c>
      <c r="C53" s="7"/>
    </row>
    <row r="54" spans="1:3" ht="12.45" customHeight="1" x14ac:dyDescent="0.25">
      <c r="A54" t="s">
        <v>201</v>
      </c>
      <c r="B54">
        <f>'2000'!B20+'2001'!B23+'93-99'!B37</f>
        <v>10</v>
      </c>
      <c r="C54" s="7"/>
    </row>
    <row r="55" spans="1:3" x14ac:dyDescent="0.25">
      <c r="A55" t="s">
        <v>90</v>
      </c>
      <c r="B55">
        <f>'2012'!B23+'2013'!B23+'2015'!B26+'93-99'!B38</f>
        <v>235</v>
      </c>
      <c r="C55">
        <f>'2012'!C23+'2013'!C23+'2015'!C26+'93-99'!C38</f>
        <v>6</v>
      </c>
    </row>
    <row r="56" spans="1:3" x14ac:dyDescent="0.25">
      <c r="A56" s="5" t="s">
        <v>71</v>
      </c>
      <c r="C56" s="7"/>
    </row>
    <row r="57" spans="1:3" x14ac:dyDescent="0.25">
      <c r="A57" t="s">
        <v>59</v>
      </c>
      <c r="B57" s="4">
        <f>'2007'!B4</f>
        <v>1</v>
      </c>
      <c r="C57" s="7"/>
    </row>
    <row r="58" spans="1:3" x14ac:dyDescent="0.25">
      <c r="A58" t="s">
        <v>85</v>
      </c>
      <c r="B58">
        <f>'2011'!B6</f>
        <v>1</v>
      </c>
      <c r="C58" s="7"/>
    </row>
    <row r="59" spans="1:3" x14ac:dyDescent="0.25">
      <c r="A59" t="s">
        <v>109</v>
      </c>
      <c r="B59">
        <f>'2015'!B5</f>
        <v>2</v>
      </c>
      <c r="C59" s="7"/>
    </row>
    <row r="60" spans="1:3" x14ac:dyDescent="0.25">
      <c r="A60" t="s">
        <v>7</v>
      </c>
      <c r="B60">
        <f>'2000'!B3</f>
        <v>1</v>
      </c>
      <c r="C60" s="7"/>
    </row>
    <row r="61" spans="1:3" x14ac:dyDescent="0.25">
      <c r="A61" t="s">
        <v>87</v>
      </c>
      <c r="B61">
        <f>'2012'!B6+'2013'!B5</f>
        <v>4</v>
      </c>
      <c r="C61" s="7"/>
    </row>
    <row r="62" spans="1:3" x14ac:dyDescent="0.25">
      <c r="A62" t="s">
        <v>88</v>
      </c>
      <c r="B62">
        <f>'2012'!B5</f>
        <v>1</v>
      </c>
      <c r="C62" s="7"/>
    </row>
    <row r="63" spans="1:3" x14ac:dyDescent="0.25">
      <c r="A63" t="s">
        <v>58</v>
      </c>
      <c r="B63">
        <f>'2007'!B7+'2008'!B6+'2009'!B5</f>
        <v>4</v>
      </c>
      <c r="C63" s="7"/>
    </row>
    <row r="64" spans="1:3" x14ac:dyDescent="0.25">
      <c r="A64" t="s">
        <v>189</v>
      </c>
      <c r="B64">
        <f>'93-99'!B3</f>
        <v>2</v>
      </c>
      <c r="C64" s="7"/>
    </row>
    <row r="65" spans="1:3" x14ac:dyDescent="0.25">
      <c r="A65" t="s">
        <v>62</v>
      </c>
      <c r="B65">
        <f>'2007'!B8</f>
        <v>1</v>
      </c>
      <c r="C65" s="7"/>
    </row>
    <row r="66" spans="1:3" x14ac:dyDescent="0.25">
      <c r="A66" t="s">
        <v>215</v>
      </c>
      <c r="B66">
        <f>'2023'!B4</f>
        <v>1</v>
      </c>
      <c r="C66" s="7"/>
    </row>
    <row r="67" spans="1:3" x14ac:dyDescent="0.25">
      <c r="A67" t="s">
        <v>226</v>
      </c>
      <c r="B67">
        <f>'2004'!B4</f>
        <v>2</v>
      </c>
      <c r="C67" s="7"/>
    </row>
    <row r="68" spans="1:3" x14ac:dyDescent="0.25">
      <c r="A68" t="s">
        <v>56</v>
      </c>
      <c r="B68">
        <f>'2007'!B9</f>
        <v>2</v>
      </c>
      <c r="C68" s="7"/>
    </row>
    <row r="69" spans="1:3" x14ac:dyDescent="0.25">
      <c r="A69" t="s">
        <v>179</v>
      </c>
      <c r="B69">
        <f>'93-99'!B4</f>
        <v>5</v>
      </c>
      <c r="C69" s="7"/>
    </row>
    <row r="70" spans="1:3" x14ac:dyDescent="0.25">
      <c r="A70" t="s">
        <v>196</v>
      </c>
      <c r="B70">
        <f>'93-99'!B5</f>
        <v>3</v>
      </c>
      <c r="C70" s="7"/>
    </row>
    <row r="71" spans="1:3" x14ac:dyDescent="0.25">
      <c r="A71" t="s">
        <v>125</v>
      </c>
      <c r="B71">
        <f>'2017'!B6+'2018'!B4+'2019'!B6</f>
        <v>8</v>
      </c>
      <c r="C71" s="7"/>
    </row>
    <row r="72" spans="1:3" x14ac:dyDescent="0.25">
      <c r="A72" t="s">
        <v>20</v>
      </c>
      <c r="B72">
        <f>'2001'!B4+'2002'!B4+'93-99'!B6</f>
        <v>8</v>
      </c>
      <c r="C72" s="7"/>
    </row>
    <row r="73" spans="1:3" x14ac:dyDescent="0.25">
      <c r="A73" s="11" t="s">
        <v>141</v>
      </c>
      <c r="B73">
        <f>'2020'!B6</f>
        <v>0</v>
      </c>
      <c r="C73">
        <f>'2020'!C6</f>
        <v>2</v>
      </c>
    </row>
    <row r="74" spans="1:3" x14ac:dyDescent="0.25">
      <c r="A74" s="11" t="s">
        <v>180</v>
      </c>
      <c r="B74">
        <f>'93-99'!B8</f>
        <v>1</v>
      </c>
    </row>
    <row r="75" spans="1:3" x14ac:dyDescent="0.25">
      <c r="A75" t="s">
        <v>152</v>
      </c>
      <c r="B75">
        <f>'2021'!B5</f>
        <v>4</v>
      </c>
      <c r="C75">
        <f>'2021'!C5</f>
        <v>1</v>
      </c>
    </row>
    <row r="76" spans="1:3" x14ac:dyDescent="0.25">
      <c r="A76" t="s">
        <v>80</v>
      </c>
      <c r="B76">
        <f>'2006'!B7+'2007'!B11+'2009'!B7</f>
        <v>9</v>
      </c>
      <c r="C76" s="7"/>
    </row>
    <row r="77" spans="1:3" x14ac:dyDescent="0.25">
      <c r="A77" t="s">
        <v>53</v>
      </c>
      <c r="B77">
        <f>'2006'!B8+'2007'!B12+'2008'!B7+'2009'!B8</f>
        <v>9</v>
      </c>
      <c r="C77" s="7"/>
    </row>
    <row r="78" spans="1:3" x14ac:dyDescent="0.25">
      <c r="A78" t="s">
        <v>216</v>
      </c>
      <c r="B78">
        <f>'2023'!B11</f>
        <v>1</v>
      </c>
      <c r="C78" s="7"/>
    </row>
    <row r="79" spans="1:3" x14ac:dyDescent="0.25">
      <c r="A79" s="12" t="s">
        <v>112</v>
      </c>
      <c r="B79">
        <f>'2016'!B8</f>
        <v>1</v>
      </c>
      <c r="C79" s="7"/>
    </row>
    <row r="80" spans="1:3" x14ac:dyDescent="0.25">
      <c r="A80" t="s">
        <v>122</v>
      </c>
      <c r="B80">
        <f>'2017'!B7</f>
        <v>4</v>
      </c>
      <c r="C80">
        <f>'2017'!C7</f>
        <v>4</v>
      </c>
    </row>
    <row r="81" spans="1:3" x14ac:dyDescent="0.25">
      <c r="A81" s="12" t="s">
        <v>25</v>
      </c>
      <c r="B81">
        <f>'2001'!B7</f>
        <v>1</v>
      </c>
      <c r="C81" s="7"/>
    </row>
    <row r="82" spans="1:3" x14ac:dyDescent="0.25">
      <c r="A82" t="s">
        <v>158</v>
      </c>
      <c r="B82">
        <f>'2022'!B9</f>
        <v>3</v>
      </c>
      <c r="C82" s="7"/>
    </row>
    <row r="83" spans="1:3" x14ac:dyDescent="0.25">
      <c r="A83" t="s">
        <v>31</v>
      </c>
      <c r="B83">
        <f>'2003'!B6+'2004'!B8+'2005'!B5+'2006'!B9</f>
        <v>7</v>
      </c>
      <c r="C83" s="7"/>
    </row>
    <row r="84" spans="1:3" x14ac:dyDescent="0.25">
      <c r="A84" s="11" t="s">
        <v>101</v>
      </c>
      <c r="B84">
        <f>'2014'!B7</f>
        <v>1</v>
      </c>
      <c r="C84" s="7"/>
    </row>
    <row r="85" spans="1:3" x14ac:dyDescent="0.25">
      <c r="A85" s="11" t="s">
        <v>173</v>
      </c>
      <c r="B85">
        <f>'93-99'!B10</f>
        <v>1</v>
      </c>
      <c r="C85" s="7"/>
    </row>
    <row r="86" spans="1:3" x14ac:dyDescent="0.25">
      <c r="A86" s="12" t="s">
        <v>37</v>
      </c>
      <c r="B86">
        <f>'2004'!B9</f>
        <v>1</v>
      </c>
      <c r="C86" s="7"/>
    </row>
    <row r="87" spans="1:3" x14ac:dyDescent="0.25">
      <c r="A87" s="12" t="s">
        <v>174</v>
      </c>
      <c r="B87">
        <f>'93-99'!B13</f>
        <v>1</v>
      </c>
      <c r="C87" s="7"/>
    </row>
    <row r="88" spans="1:3" x14ac:dyDescent="0.25">
      <c r="A88" s="11" t="s">
        <v>133</v>
      </c>
      <c r="B88">
        <f>'2018'!B7</f>
        <v>2</v>
      </c>
      <c r="C88" s="7"/>
    </row>
    <row r="89" spans="1:3" x14ac:dyDescent="0.25">
      <c r="A89" s="11" t="s">
        <v>191</v>
      </c>
      <c r="B89">
        <f>'93-99'!B14</f>
        <v>1</v>
      </c>
      <c r="C89" s="7"/>
    </row>
    <row r="90" spans="1:3" x14ac:dyDescent="0.25">
      <c r="A90" s="12" t="s">
        <v>97</v>
      </c>
      <c r="B90">
        <f>'2013'!B8+'2014'!B8</f>
        <v>2</v>
      </c>
      <c r="C90" s="7"/>
    </row>
    <row r="91" spans="1:3" x14ac:dyDescent="0.25">
      <c r="A91" s="12" t="s">
        <v>42</v>
      </c>
      <c r="B91">
        <f>'2005'!B11</f>
        <v>1</v>
      </c>
      <c r="C91" s="7"/>
    </row>
    <row r="92" spans="1:3" x14ac:dyDescent="0.25">
      <c r="A92" s="12" t="s">
        <v>183</v>
      </c>
      <c r="B92">
        <f>'93-99'!B15</f>
        <v>3</v>
      </c>
      <c r="C92" s="7"/>
    </row>
    <row r="93" spans="1:3" x14ac:dyDescent="0.25">
      <c r="A93" s="11" t="s">
        <v>147</v>
      </c>
      <c r="B93">
        <f>'2020'!B10</f>
        <v>1</v>
      </c>
      <c r="C93" s="7"/>
    </row>
    <row r="94" spans="1:3" x14ac:dyDescent="0.25">
      <c r="A94" s="12" t="s">
        <v>69</v>
      </c>
      <c r="B94">
        <f>'2009'!B18</f>
        <v>3</v>
      </c>
      <c r="C94" s="7"/>
    </row>
    <row r="95" spans="1:3" x14ac:dyDescent="0.25">
      <c r="A95" s="12" t="s">
        <v>75</v>
      </c>
      <c r="B95">
        <f>'2010'!B15</f>
        <v>4</v>
      </c>
      <c r="C95" s="7"/>
    </row>
    <row r="96" spans="1:3" x14ac:dyDescent="0.25">
      <c r="A96" s="12" t="s">
        <v>63</v>
      </c>
      <c r="B96">
        <f>'2007'!B22+'2008'!B17</f>
        <v>3</v>
      </c>
      <c r="C96" s="7"/>
    </row>
    <row r="97" spans="1:3" x14ac:dyDescent="0.25">
      <c r="A97" s="12" t="s">
        <v>178</v>
      </c>
      <c r="B97">
        <f>'93-99'!B19</f>
        <v>3</v>
      </c>
      <c r="C97">
        <f>'93-99'!C19</f>
        <v>1</v>
      </c>
    </row>
    <row r="98" spans="1:3" x14ac:dyDescent="0.25">
      <c r="A98" s="12" t="s">
        <v>82</v>
      </c>
      <c r="B98">
        <f>'2011'!B15</f>
        <v>4</v>
      </c>
      <c r="C98" s="7"/>
    </row>
    <row r="99" spans="1:3" x14ac:dyDescent="0.25">
      <c r="A99" s="12" t="s">
        <v>186</v>
      </c>
      <c r="B99">
        <f>'93-99'!B21</f>
        <v>1</v>
      </c>
      <c r="C99" s="7"/>
    </row>
    <row r="100" spans="1:3" x14ac:dyDescent="0.25">
      <c r="A100" s="12" t="s">
        <v>60</v>
      </c>
      <c r="B100">
        <f>'2007'!B24</f>
        <v>1</v>
      </c>
      <c r="C100" s="7"/>
    </row>
    <row r="101" spans="1:3" x14ac:dyDescent="0.25">
      <c r="A101" s="12" t="s">
        <v>175</v>
      </c>
      <c r="B101">
        <f>'93-99'!B22</f>
        <v>3</v>
      </c>
      <c r="C101" s="7"/>
    </row>
    <row r="102" spans="1:3" x14ac:dyDescent="0.25">
      <c r="A102" s="12" t="s">
        <v>181</v>
      </c>
      <c r="B102">
        <f>'93-99'!B23</f>
        <v>1</v>
      </c>
      <c r="C102" s="7"/>
    </row>
    <row r="103" spans="1:3" x14ac:dyDescent="0.25">
      <c r="A103" t="s">
        <v>155</v>
      </c>
      <c r="B103">
        <f>'2022'!B15</f>
        <v>1</v>
      </c>
      <c r="C103" s="7"/>
    </row>
    <row r="104" spans="1:3" x14ac:dyDescent="0.25">
      <c r="A104" s="8" t="s">
        <v>144</v>
      </c>
      <c r="B104">
        <f>'2020'!B12+'2021'!B12+'2022'!B16</f>
        <v>4</v>
      </c>
      <c r="C104" s="7"/>
    </row>
    <row r="105" spans="1:3" x14ac:dyDescent="0.25">
      <c r="A105" s="12" t="s">
        <v>51</v>
      </c>
      <c r="B105">
        <f>'2006'!B19</f>
        <v>1</v>
      </c>
      <c r="C105" s="7"/>
    </row>
    <row r="106" spans="1:3" x14ac:dyDescent="0.25">
      <c r="A106" s="12" t="s">
        <v>49</v>
      </c>
      <c r="B106">
        <f>'2006'!B20</f>
        <v>3</v>
      </c>
      <c r="C106" s="7"/>
    </row>
    <row r="107" spans="1:3" x14ac:dyDescent="0.25">
      <c r="A107" t="s">
        <v>150</v>
      </c>
      <c r="B107">
        <f>'2021'!B14</f>
        <v>1</v>
      </c>
      <c r="C107" s="7"/>
    </row>
    <row r="108" spans="1:3" x14ac:dyDescent="0.25">
      <c r="A108" s="12" t="s">
        <v>114</v>
      </c>
      <c r="B108">
        <f>'2016'!B13</f>
        <v>1</v>
      </c>
      <c r="C108" s="7"/>
    </row>
    <row r="109" spans="1:3" x14ac:dyDescent="0.25">
      <c r="A109" s="12" t="s">
        <v>184</v>
      </c>
      <c r="B109">
        <f>'93-99'!B24</f>
        <v>1</v>
      </c>
      <c r="C109" s="7"/>
    </row>
    <row r="110" spans="1:3" x14ac:dyDescent="0.25">
      <c r="A110" s="12" t="s">
        <v>128</v>
      </c>
      <c r="B110">
        <f>'2017'!B13</f>
        <v>2</v>
      </c>
      <c r="C110" s="7"/>
    </row>
    <row r="111" spans="1:3" x14ac:dyDescent="0.25">
      <c r="A111" s="12" t="s">
        <v>10</v>
      </c>
      <c r="B111">
        <f>'2000'!B11</f>
        <v>1</v>
      </c>
      <c r="C111" s="7"/>
    </row>
    <row r="112" spans="1:3" x14ac:dyDescent="0.25">
      <c r="A112" s="11" t="s">
        <v>138</v>
      </c>
      <c r="B112">
        <f>'2019'!B17</f>
        <v>2</v>
      </c>
      <c r="C112" s="7"/>
    </row>
    <row r="113" spans="1:3" x14ac:dyDescent="0.25">
      <c r="A113" s="11" t="s">
        <v>143</v>
      </c>
      <c r="B113">
        <f>'2020'!B14</f>
        <v>1</v>
      </c>
      <c r="C113" s="7"/>
    </row>
    <row r="114" spans="1:3" x14ac:dyDescent="0.25">
      <c r="A114" s="12" t="s">
        <v>89</v>
      </c>
      <c r="B114">
        <f>'2012'!B18</f>
        <v>1</v>
      </c>
      <c r="C114" s="7"/>
    </row>
    <row r="115" spans="1:3" x14ac:dyDescent="0.25">
      <c r="A115" s="12" t="s">
        <v>187</v>
      </c>
      <c r="B115">
        <f>'93-99'!B26</f>
        <v>2</v>
      </c>
      <c r="C115" s="7"/>
    </row>
    <row r="116" spans="1:3" x14ac:dyDescent="0.25">
      <c r="A116" s="11" t="s">
        <v>106</v>
      </c>
      <c r="B116">
        <f>'2015'!B18</f>
        <v>1</v>
      </c>
      <c r="C116" s="7"/>
    </row>
    <row r="117" spans="1:3" x14ac:dyDescent="0.25">
      <c r="A117" s="11" t="s">
        <v>146</v>
      </c>
      <c r="B117">
        <f>'2020'!B17</f>
        <v>2</v>
      </c>
      <c r="C117" s="7"/>
    </row>
    <row r="118" spans="1:3" x14ac:dyDescent="0.25">
      <c r="A118" t="s">
        <v>46</v>
      </c>
      <c r="B118">
        <f>'2006'!B22+'2007'!B26+'2008'!B20+'2009'!B22+'2010'!B20</f>
        <v>7</v>
      </c>
      <c r="C118" s="7"/>
    </row>
    <row r="119" spans="1:3" x14ac:dyDescent="0.25">
      <c r="A119" s="12" t="s">
        <v>119</v>
      </c>
      <c r="B119">
        <f>'2016'!B17</f>
        <v>1</v>
      </c>
      <c r="C119" s="7"/>
    </row>
    <row r="120" spans="1:3" x14ac:dyDescent="0.25">
      <c r="A120" s="11" t="s">
        <v>105</v>
      </c>
      <c r="B120">
        <f>'2015'!B19</f>
        <v>2</v>
      </c>
      <c r="C120" s="7"/>
    </row>
    <row r="121" spans="1:3" x14ac:dyDescent="0.25">
      <c r="A121" s="11" t="s">
        <v>190</v>
      </c>
      <c r="B121">
        <f>'93-99'!B28</f>
        <v>2</v>
      </c>
      <c r="C121" s="7"/>
    </row>
    <row r="122" spans="1:3" x14ac:dyDescent="0.25">
      <c r="A122" s="12" t="s">
        <v>13</v>
      </c>
      <c r="B122">
        <f>'2000'!B13+'2001'!B17+'2002'!B17</f>
        <v>5</v>
      </c>
      <c r="C122" s="7"/>
    </row>
    <row r="123" spans="1:3" x14ac:dyDescent="0.25">
      <c r="A123" s="12" t="s">
        <v>77</v>
      </c>
      <c r="B123">
        <f>'2010'!B21</f>
        <v>1</v>
      </c>
      <c r="C123" s="7"/>
    </row>
    <row r="124" spans="1:3" x14ac:dyDescent="0.25">
      <c r="A124" t="s">
        <v>161</v>
      </c>
      <c r="B124">
        <f>'2022'!B21</f>
        <v>1</v>
      </c>
      <c r="C124" s="7"/>
    </row>
    <row r="125" spans="1:3" x14ac:dyDescent="0.25">
      <c r="A125" s="12" t="s">
        <v>185</v>
      </c>
      <c r="B125">
        <f>'93-99'!B29</f>
        <v>1</v>
      </c>
      <c r="C125" s="7"/>
    </row>
    <row r="126" spans="1:3" x14ac:dyDescent="0.25">
      <c r="A126" s="12" t="s">
        <v>78</v>
      </c>
      <c r="B126">
        <f>'2010'!B22</f>
        <v>1</v>
      </c>
      <c r="C126" s="7"/>
    </row>
    <row r="127" spans="1:3" x14ac:dyDescent="0.25">
      <c r="A127" s="12" t="s">
        <v>176</v>
      </c>
      <c r="B127">
        <f>'93-99'!B30</f>
        <v>1</v>
      </c>
      <c r="C127" s="7"/>
    </row>
    <row r="128" spans="1:3" x14ac:dyDescent="0.25">
      <c r="A128" s="12" t="s">
        <v>41</v>
      </c>
      <c r="B128">
        <f>'2001'!B19+'2005'!B17+'2008'!B22</f>
        <v>5</v>
      </c>
      <c r="C128" s="7"/>
    </row>
    <row r="129" spans="1:3" x14ac:dyDescent="0.25">
      <c r="A129" s="12" t="s">
        <v>54</v>
      </c>
      <c r="B129">
        <f>'2006'!B24</f>
        <v>1</v>
      </c>
      <c r="C129" s="7"/>
    </row>
    <row r="130" spans="1:3" x14ac:dyDescent="0.25">
      <c r="A130" t="s">
        <v>157</v>
      </c>
      <c r="B130">
        <f>'2022'!B22</f>
        <v>1</v>
      </c>
      <c r="C130" s="7"/>
    </row>
    <row r="131" spans="1:3" x14ac:dyDescent="0.25">
      <c r="A131" t="s">
        <v>130</v>
      </c>
      <c r="B131">
        <f>'2018'!B16+'2019'!B21+'2020'!B18+'2021'!B17</f>
        <v>7</v>
      </c>
      <c r="C131" s="7"/>
    </row>
    <row r="132" spans="1:3" x14ac:dyDescent="0.25">
      <c r="A132" s="12" t="s">
        <v>118</v>
      </c>
      <c r="B132">
        <f>'2016'!B18</f>
        <v>1</v>
      </c>
      <c r="C132" s="7"/>
    </row>
    <row r="133" spans="1:3" x14ac:dyDescent="0.25">
      <c r="A133" s="11" t="s">
        <v>99</v>
      </c>
      <c r="B133">
        <f>'2013'!B20+'2015'!B24</f>
        <v>2</v>
      </c>
      <c r="C133" s="7"/>
    </row>
    <row r="134" spans="1:3" x14ac:dyDescent="0.25">
      <c r="A134" s="11" t="s">
        <v>193</v>
      </c>
      <c r="B134">
        <f>'93-99'!B33</f>
        <v>1</v>
      </c>
      <c r="C134" s="7"/>
    </row>
    <row r="135" spans="1:3" x14ac:dyDescent="0.25">
      <c r="A135" t="s">
        <v>95</v>
      </c>
      <c r="B135">
        <f>'2013'!B22</f>
        <v>1</v>
      </c>
      <c r="C135" s="7"/>
    </row>
    <row r="136" spans="1:3" x14ac:dyDescent="0.25">
      <c r="A136" t="s">
        <v>81</v>
      </c>
      <c r="B136">
        <f>'2011'!B25+'2013'!B21</f>
        <v>6</v>
      </c>
      <c r="C136" s="7"/>
    </row>
    <row r="137" spans="1:3" x14ac:dyDescent="0.25">
      <c r="A137" t="s">
        <v>36</v>
      </c>
      <c r="B137">
        <f>'2004'!B19</f>
        <v>1</v>
      </c>
      <c r="C137" s="7"/>
    </row>
    <row r="138" spans="1:3" x14ac:dyDescent="0.25">
      <c r="A138" t="s">
        <v>30</v>
      </c>
      <c r="B138">
        <f>'2003'!B21+'2004'!B20</f>
        <v>8</v>
      </c>
      <c r="C138" s="7"/>
    </row>
    <row r="139" spans="1:3" x14ac:dyDescent="0.25">
      <c r="A139" t="s">
        <v>16</v>
      </c>
      <c r="B139">
        <f>'2000'!B18+'2008'!B28</f>
        <v>2</v>
      </c>
      <c r="C139" s="7"/>
    </row>
    <row r="140" spans="1:3" x14ac:dyDescent="0.25">
      <c r="A140" t="s">
        <v>17</v>
      </c>
      <c r="B140">
        <f>'2000'!B19+'93-99'!B35</f>
        <v>7</v>
      </c>
      <c r="C140" s="7"/>
    </row>
    <row r="141" spans="1:3" x14ac:dyDescent="0.25">
      <c r="B141">
        <f>SUM(B57:B140)</f>
        <v>212</v>
      </c>
      <c r="C141">
        <f>SUM(C57:C140)</f>
        <v>8</v>
      </c>
    </row>
    <row r="142" spans="1:3" x14ac:dyDescent="0.25">
      <c r="B142" s="5">
        <f>SUM(B2:B140)</f>
        <v>2267</v>
      </c>
      <c r="C142" s="5">
        <f>SUM(C2:C140)</f>
        <v>214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255B-B217-4E8F-80F1-A58ABBBB8B13}">
  <dimension ref="A2:AF14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6" sqref="Q6"/>
    </sheetView>
  </sheetViews>
  <sheetFormatPr defaultRowHeight="13.2" x14ac:dyDescent="0.25"/>
  <cols>
    <col min="1" max="1" width="12.44140625" customWidth="1"/>
    <col min="2" max="29" width="5.77734375" customWidth="1"/>
  </cols>
  <sheetData>
    <row r="2" spans="1:32" x14ac:dyDescent="0.25">
      <c r="B2" s="5" t="s">
        <v>243</v>
      </c>
      <c r="C2" s="5">
        <v>2000</v>
      </c>
      <c r="D2" s="5">
        <v>2001</v>
      </c>
      <c r="E2" s="5">
        <v>2002</v>
      </c>
      <c r="F2" s="5">
        <v>2003</v>
      </c>
      <c r="G2" s="5">
        <v>2004</v>
      </c>
      <c r="H2" s="9">
        <v>2005</v>
      </c>
      <c r="I2" s="5">
        <v>2006</v>
      </c>
      <c r="J2" s="5">
        <v>2007</v>
      </c>
      <c r="K2" s="5">
        <v>2008</v>
      </c>
      <c r="L2" s="5">
        <v>2009</v>
      </c>
      <c r="M2" s="5">
        <v>2010</v>
      </c>
      <c r="N2" s="5">
        <v>2011</v>
      </c>
      <c r="O2" s="5">
        <v>2012</v>
      </c>
      <c r="P2" s="5">
        <v>2013</v>
      </c>
      <c r="Q2" s="5">
        <v>2014</v>
      </c>
      <c r="R2" s="5">
        <v>2015</v>
      </c>
      <c r="S2" s="5">
        <v>2016</v>
      </c>
      <c r="T2" s="5">
        <v>2017</v>
      </c>
      <c r="U2" s="5">
        <v>2018</v>
      </c>
      <c r="V2" s="5">
        <v>2019</v>
      </c>
      <c r="W2" s="5">
        <v>2020</v>
      </c>
      <c r="X2" s="5">
        <v>2021</v>
      </c>
      <c r="Y2" s="5">
        <v>2022</v>
      </c>
      <c r="Z2" s="5">
        <v>2023</v>
      </c>
      <c r="AA2" s="5">
        <v>2024</v>
      </c>
      <c r="AB2" s="5">
        <v>2025</v>
      </c>
    </row>
    <row r="3" spans="1:32" x14ac:dyDescent="0.25">
      <c r="A3" s="12" t="s">
        <v>59</v>
      </c>
      <c r="B3" s="5"/>
      <c r="C3" s="5"/>
      <c r="D3" s="5"/>
      <c r="E3" s="5"/>
      <c r="F3" s="5"/>
      <c r="G3" s="5"/>
      <c r="I3" s="5"/>
      <c r="J3" s="8">
        <v>1</v>
      </c>
      <c r="K3" s="5"/>
      <c r="L3" s="5"/>
      <c r="AC3">
        <f>SUM(B3:AB3)</f>
        <v>1</v>
      </c>
    </row>
    <row r="4" spans="1:32" x14ac:dyDescent="0.25">
      <c r="A4" s="8" t="s">
        <v>48</v>
      </c>
      <c r="B4" s="5"/>
      <c r="C4" s="5"/>
      <c r="D4" s="5"/>
      <c r="E4" s="5"/>
      <c r="F4" s="5"/>
      <c r="G4" s="5"/>
      <c r="I4">
        <v>4</v>
      </c>
      <c r="J4">
        <v>2</v>
      </c>
      <c r="K4">
        <v>1</v>
      </c>
      <c r="M4">
        <v>2</v>
      </c>
      <c r="N4">
        <v>2</v>
      </c>
      <c r="AC4">
        <f t="shared" ref="AC4:AC68" si="0">SUM(B4:AB4)</f>
        <v>11</v>
      </c>
      <c r="AE4" s="12"/>
      <c r="AF4" s="12"/>
    </row>
    <row r="5" spans="1:32" x14ac:dyDescent="0.25">
      <c r="A5" s="8" t="s">
        <v>228</v>
      </c>
      <c r="B5" s="5"/>
      <c r="C5" s="5"/>
      <c r="D5" s="5"/>
      <c r="E5" s="5"/>
      <c r="F5" s="5"/>
      <c r="G5" s="5"/>
      <c r="AB5">
        <v>4</v>
      </c>
      <c r="AC5">
        <f t="shared" si="0"/>
        <v>4</v>
      </c>
      <c r="AE5" s="12"/>
      <c r="AF5" s="12"/>
    </row>
    <row r="6" spans="1:32" x14ac:dyDescent="0.25">
      <c r="A6" s="8" t="s">
        <v>57</v>
      </c>
      <c r="B6" s="5"/>
      <c r="C6" s="5"/>
      <c r="D6" s="5"/>
      <c r="E6" s="5"/>
      <c r="F6" s="5"/>
      <c r="G6" s="5"/>
      <c r="J6">
        <v>4</v>
      </c>
      <c r="K6">
        <v>4</v>
      </c>
      <c r="L6">
        <v>3</v>
      </c>
      <c r="M6">
        <v>7</v>
      </c>
      <c r="N6">
        <v>6</v>
      </c>
      <c r="O6">
        <v>1</v>
      </c>
      <c r="P6">
        <v>2</v>
      </c>
      <c r="Q6">
        <v>2</v>
      </c>
      <c r="R6">
        <v>2</v>
      </c>
      <c r="S6">
        <v>3</v>
      </c>
      <c r="AC6">
        <f t="shared" si="0"/>
        <v>34</v>
      </c>
      <c r="AE6" s="12"/>
      <c r="AF6" s="12"/>
    </row>
    <row r="7" spans="1:32" x14ac:dyDescent="0.25">
      <c r="A7" s="8" t="s">
        <v>83</v>
      </c>
      <c r="B7" s="5"/>
      <c r="C7" s="5"/>
      <c r="D7" s="5"/>
      <c r="E7" s="5"/>
      <c r="F7" s="5"/>
      <c r="G7" s="5"/>
      <c r="N7">
        <v>1</v>
      </c>
      <c r="AC7">
        <f t="shared" si="0"/>
        <v>1</v>
      </c>
    </row>
    <row r="8" spans="1:32" x14ac:dyDescent="0.25">
      <c r="A8" s="8" t="s">
        <v>109</v>
      </c>
      <c r="B8" s="5"/>
      <c r="C8" s="5"/>
      <c r="D8" s="5"/>
      <c r="E8" s="5"/>
      <c r="F8" s="5"/>
      <c r="G8" s="5"/>
      <c r="R8">
        <v>2</v>
      </c>
      <c r="AC8">
        <f t="shared" si="0"/>
        <v>2</v>
      </c>
    </row>
    <row r="9" spans="1:32" x14ac:dyDescent="0.25">
      <c r="A9" t="s">
        <v>7</v>
      </c>
      <c r="C9">
        <v>1</v>
      </c>
      <c r="AC9">
        <f t="shared" si="0"/>
        <v>1</v>
      </c>
      <c r="AE9" s="12"/>
    </row>
    <row r="10" spans="1:32" x14ac:dyDescent="0.25">
      <c r="A10" t="s">
        <v>88</v>
      </c>
      <c r="O10">
        <v>1</v>
      </c>
      <c r="AC10">
        <f t="shared" si="0"/>
        <v>1</v>
      </c>
    </row>
    <row r="11" spans="1:32" x14ac:dyDescent="0.25">
      <c r="A11" t="s">
        <v>58</v>
      </c>
      <c r="J11">
        <v>1</v>
      </c>
      <c r="K11">
        <v>1</v>
      </c>
      <c r="L11">
        <v>2</v>
      </c>
      <c r="AC11">
        <f t="shared" si="0"/>
        <v>4</v>
      </c>
    </row>
    <row r="12" spans="1:32" x14ac:dyDescent="0.25">
      <c r="A12" t="s">
        <v>214</v>
      </c>
      <c r="Z12">
        <v>6</v>
      </c>
      <c r="AA12">
        <v>2</v>
      </c>
      <c r="AB12">
        <v>5</v>
      </c>
      <c r="AC12">
        <f t="shared" si="0"/>
        <v>13</v>
      </c>
    </row>
    <row r="13" spans="1:32" x14ac:dyDescent="0.25">
      <c r="A13" t="s">
        <v>62</v>
      </c>
      <c r="J13">
        <v>1</v>
      </c>
      <c r="AC13">
        <f t="shared" si="0"/>
        <v>1</v>
      </c>
    </row>
    <row r="14" spans="1:32" x14ac:dyDescent="0.25">
      <c r="A14" t="s">
        <v>189</v>
      </c>
      <c r="B14">
        <f>'1993'!B3</f>
        <v>2</v>
      </c>
      <c r="AC14">
        <f t="shared" si="0"/>
        <v>2</v>
      </c>
    </row>
    <row r="15" spans="1:32" x14ac:dyDescent="0.25">
      <c r="A15" t="s">
        <v>215</v>
      </c>
      <c r="Z15">
        <v>1</v>
      </c>
      <c r="AC15">
        <f t="shared" si="0"/>
        <v>1</v>
      </c>
    </row>
    <row r="16" spans="1:32" x14ac:dyDescent="0.25">
      <c r="A16" t="s">
        <v>226</v>
      </c>
      <c r="G16">
        <v>2</v>
      </c>
      <c r="AC16">
        <f t="shared" si="0"/>
        <v>2</v>
      </c>
    </row>
    <row r="17" spans="1:29" x14ac:dyDescent="0.25">
      <c r="A17" t="s">
        <v>204</v>
      </c>
      <c r="V17">
        <v>2</v>
      </c>
      <c r="W17">
        <v>1</v>
      </c>
      <c r="Y17">
        <v>1</v>
      </c>
      <c r="Z17">
        <v>4</v>
      </c>
      <c r="AA17">
        <v>1</v>
      </c>
      <c r="AC17">
        <f t="shared" si="0"/>
        <v>9</v>
      </c>
    </row>
    <row r="18" spans="1:29" x14ac:dyDescent="0.25">
      <c r="A18" t="s">
        <v>113</v>
      </c>
      <c r="S18">
        <v>1</v>
      </c>
      <c r="T18">
        <v>2</v>
      </c>
      <c r="W18">
        <v>1</v>
      </c>
      <c r="X18">
        <v>1</v>
      </c>
      <c r="Y18">
        <v>1</v>
      </c>
      <c r="Z18">
        <v>1</v>
      </c>
      <c r="AC18">
        <f t="shared" si="0"/>
        <v>7</v>
      </c>
    </row>
    <row r="19" spans="1:29" x14ac:dyDescent="0.25">
      <c r="A19" t="s">
        <v>87</v>
      </c>
      <c r="O19">
        <v>1</v>
      </c>
      <c r="P19">
        <v>3</v>
      </c>
      <c r="AC19">
        <f t="shared" si="0"/>
        <v>4</v>
      </c>
    </row>
    <row r="20" spans="1:29" x14ac:dyDescent="0.25">
      <c r="A20" t="s">
        <v>56</v>
      </c>
      <c r="J20">
        <v>2</v>
      </c>
      <c r="AC20">
        <f t="shared" si="0"/>
        <v>2</v>
      </c>
    </row>
    <row r="21" spans="1:29" x14ac:dyDescent="0.25">
      <c r="A21" t="s">
        <v>179</v>
      </c>
      <c r="B21">
        <f>'1994'!B3+'1995'!B3</f>
        <v>5</v>
      </c>
      <c r="AC21">
        <f t="shared" si="0"/>
        <v>5</v>
      </c>
    </row>
    <row r="22" spans="1:29" x14ac:dyDescent="0.25">
      <c r="A22" t="s">
        <v>73</v>
      </c>
      <c r="M22">
        <v>3</v>
      </c>
      <c r="N22">
        <v>2</v>
      </c>
      <c r="O22">
        <v>3</v>
      </c>
      <c r="Q22">
        <v>3</v>
      </c>
      <c r="R22">
        <v>2</v>
      </c>
      <c r="S22">
        <v>2</v>
      </c>
      <c r="T22">
        <v>3</v>
      </c>
      <c r="V22">
        <v>3</v>
      </c>
      <c r="AC22">
        <f t="shared" si="0"/>
        <v>21</v>
      </c>
    </row>
    <row r="23" spans="1:29" x14ac:dyDescent="0.25">
      <c r="A23" t="s">
        <v>196</v>
      </c>
      <c r="B23">
        <f>'1997'!B3+'1998'!B3+'1999'!B3</f>
        <v>3</v>
      </c>
      <c r="AC23">
        <f t="shared" si="0"/>
        <v>3</v>
      </c>
    </row>
    <row r="24" spans="1:29" x14ac:dyDescent="0.25">
      <c r="A24" t="s">
        <v>125</v>
      </c>
      <c r="T24">
        <v>1</v>
      </c>
      <c r="U24">
        <v>6</v>
      </c>
      <c r="V24">
        <v>1</v>
      </c>
      <c r="AC24">
        <f t="shared" si="0"/>
        <v>8</v>
      </c>
    </row>
    <row r="25" spans="1:29" x14ac:dyDescent="0.25">
      <c r="A25" t="s">
        <v>20</v>
      </c>
      <c r="B25">
        <v>4</v>
      </c>
      <c r="D25">
        <v>2</v>
      </c>
      <c r="E25">
        <v>2</v>
      </c>
      <c r="AC25">
        <f t="shared" si="0"/>
        <v>8</v>
      </c>
    </row>
    <row r="26" spans="1:29" x14ac:dyDescent="0.25">
      <c r="A26" t="s">
        <v>21</v>
      </c>
      <c r="B26">
        <v>4</v>
      </c>
      <c r="D26">
        <v>2</v>
      </c>
      <c r="E26">
        <v>1</v>
      </c>
      <c r="G26">
        <v>1</v>
      </c>
      <c r="I26">
        <v>2</v>
      </c>
      <c r="L26">
        <v>1</v>
      </c>
      <c r="R26">
        <v>1</v>
      </c>
      <c r="AC26">
        <f t="shared" si="0"/>
        <v>12</v>
      </c>
    </row>
    <row r="27" spans="1:29" x14ac:dyDescent="0.25">
      <c r="A27" t="s">
        <v>180</v>
      </c>
      <c r="B27">
        <v>1</v>
      </c>
      <c r="AC27">
        <f t="shared" si="0"/>
        <v>1</v>
      </c>
    </row>
    <row r="28" spans="1:29" x14ac:dyDescent="0.25">
      <c r="A28" t="s">
        <v>149</v>
      </c>
      <c r="X28">
        <v>4</v>
      </c>
      <c r="AC28">
        <f t="shared" si="0"/>
        <v>4</v>
      </c>
    </row>
    <row r="29" spans="1:29" x14ac:dyDescent="0.25">
      <c r="A29" t="s">
        <v>132</v>
      </c>
      <c r="U29">
        <v>1</v>
      </c>
      <c r="V29">
        <v>1</v>
      </c>
      <c r="X29">
        <v>1</v>
      </c>
      <c r="Z29">
        <v>1</v>
      </c>
      <c r="AA29">
        <v>1</v>
      </c>
      <c r="AC29">
        <f t="shared" si="0"/>
        <v>5</v>
      </c>
    </row>
    <row r="30" spans="1:29" x14ac:dyDescent="0.25">
      <c r="A30" t="s">
        <v>34</v>
      </c>
      <c r="F30">
        <v>2</v>
      </c>
      <c r="G30">
        <v>8</v>
      </c>
      <c r="H30">
        <v>7</v>
      </c>
      <c r="I30">
        <v>2</v>
      </c>
      <c r="AC30">
        <f t="shared" si="0"/>
        <v>19</v>
      </c>
    </row>
    <row r="31" spans="1:29" x14ac:dyDescent="0.25">
      <c r="A31" s="8" t="s">
        <v>80</v>
      </c>
      <c r="I31">
        <v>3</v>
      </c>
      <c r="J31">
        <v>2</v>
      </c>
      <c r="L31">
        <v>4</v>
      </c>
      <c r="AC31">
        <f t="shared" si="0"/>
        <v>9</v>
      </c>
    </row>
    <row r="32" spans="1:29" x14ac:dyDescent="0.25">
      <c r="A32" s="8" t="s">
        <v>159</v>
      </c>
      <c r="W32" s="4"/>
      <c r="Y32">
        <v>5</v>
      </c>
      <c r="Z32">
        <v>3</v>
      </c>
      <c r="AA32">
        <v>3</v>
      </c>
      <c r="AB32">
        <v>5</v>
      </c>
      <c r="AC32">
        <f t="shared" si="0"/>
        <v>16</v>
      </c>
    </row>
    <row r="33" spans="1:29" x14ac:dyDescent="0.25">
      <c r="A33" s="8" t="s">
        <v>79</v>
      </c>
      <c r="M33">
        <v>3</v>
      </c>
      <c r="N33">
        <v>7</v>
      </c>
      <c r="O33">
        <v>6</v>
      </c>
      <c r="P33">
        <v>2</v>
      </c>
      <c r="Q33">
        <v>1</v>
      </c>
      <c r="R33">
        <v>6</v>
      </c>
      <c r="S33">
        <v>1</v>
      </c>
      <c r="U33">
        <v>3</v>
      </c>
      <c r="V33">
        <v>3</v>
      </c>
      <c r="W33">
        <v>1</v>
      </c>
      <c r="Y33">
        <v>5</v>
      </c>
      <c r="Z33">
        <v>3</v>
      </c>
      <c r="AA33">
        <v>8</v>
      </c>
      <c r="AB33">
        <v>3</v>
      </c>
      <c r="AC33">
        <f t="shared" si="0"/>
        <v>52</v>
      </c>
    </row>
    <row r="34" spans="1:29" x14ac:dyDescent="0.25">
      <c r="A34" s="8" t="s">
        <v>151</v>
      </c>
      <c r="X34">
        <v>3</v>
      </c>
      <c r="Y34">
        <v>3</v>
      </c>
      <c r="Z34">
        <v>3</v>
      </c>
      <c r="AB34">
        <v>1</v>
      </c>
      <c r="AC34">
        <f t="shared" si="0"/>
        <v>10</v>
      </c>
    </row>
    <row r="35" spans="1:29" x14ac:dyDescent="0.25">
      <c r="A35" s="8" t="s">
        <v>53</v>
      </c>
      <c r="I35">
        <v>3</v>
      </c>
      <c r="J35">
        <v>4</v>
      </c>
      <c r="K35">
        <v>1</v>
      </c>
      <c r="L35">
        <v>1</v>
      </c>
      <c r="AC35">
        <f t="shared" si="0"/>
        <v>9</v>
      </c>
    </row>
    <row r="36" spans="1:29" x14ac:dyDescent="0.25">
      <c r="A36" s="8" t="s">
        <v>216</v>
      </c>
      <c r="Z36">
        <v>1</v>
      </c>
      <c r="AC36">
        <f t="shared" si="0"/>
        <v>1</v>
      </c>
    </row>
    <row r="37" spans="1:29" x14ac:dyDescent="0.25">
      <c r="A37" t="s">
        <v>6</v>
      </c>
      <c r="B37">
        <v>13</v>
      </c>
      <c r="C37">
        <v>11</v>
      </c>
      <c r="D37">
        <v>2</v>
      </c>
      <c r="E37">
        <v>4</v>
      </c>
      <c r="F37">
        <v>2</v>
      </c>
      <c r="G37">
        <v>3</v>
      </c>
      <c r="AC37">
        <f t="shared" si="0"/>
        <v>35</v>
      </c>
    </row>
    <row r="38" spans="1:29" x14ac:dyDescent="0.25">
      <c r="A38" t="s">
        <v>112</v>
      </c>
      <c r="S38">
        <v>1</v>
      </c>
      <c r="AC38">
        <f t="shared" si="0"/>
        <v>1</v>
      </c>
    </row>
    <row r="39" spans="1:29" x14ac:dyDescent="0.25">
      <c r="A39" t="s">
        <v>122</v>
      </c>
      <c r="T39">
        <v>4</v>
      </c>
      <c r="AC39">
        <f t="shared" si="0"/>
        <v>4</v>
      </c>
    </row>
    <row r="40" spans="1:29" x14ac:dyDescent="0.25">
      <c r="A40" t="s">
        <v>231</v>
      </c>
      <c r="D40">
        <v>1</v>
      </c>
      <c r="AC40">
        <f t="shared" si="0"/>
        <v>1</v>
      </c>
    </row>
    <row r="41" spans="1:29" x14ac:dyDescent="0.25">
      <c r="A41" t="s">
        <v>158</v>
      </c>
      <c r="Y41">
        <v>3</v>
      </c>
      <c r="AC41">
        <f t="shared" si="0"/>
        <v>3</v>
      </c>
    </row>
    <row r="42" spans="1:29" x14ac:dyDescent="0.25">
      <c r="A42" t="s">
        <v>31</v>
      </c>
      <c r="F42">
        <v>2</v>
      </c>
      <c r="G42">
        <v>2</v>
      </c>
      <c r="H42">
        <v>1</v>
      </c>
      <c r="I42">
        <v>2</v>
      </c>
      <c r="AC42">
        <f t="shared" si="0"/>
        <v>7</v>
      </c>
    </row>
    <row r="43" spans="1:29" x14ac:dyDescent="0.25">
      <c r="A43" t="s">
        <v>101</v>
      </c>
      <c r="Q43">
        <v>1</v>
      </c>
      <c r="AC43">
        <f t="shared" si="0"/>
        <v>1</v>
      </c>
    </row>
    <row r="44" spans="1:29" x14ac:dyDescent="0.25">
      <c r="A44" t="s">
        <v>27</v>
      </c>
      <c r="E44">
        <v>2</v>
      </c>
      <c r="F44">
        <v>5</v>
      </c>
      <c r="H44">
        <v>2</v>
      </c>
      <c r="I44">
        <v>5</v>
      </c>
      <c r="J44">
        <v>3</v>
      </c>
      <c r="K44">
        <v>5</v>
      </c>
      <c r="L44">
        <v>3</v>
      </c>
      <c r="M44">
        <v>7</v>
      </c>
      <c r="N44">
        <v>5</v>
      </c>
      <c r="AC44">
        <f t="shared" si="0"/>
        <v>37</v>
      </c>
    </row>
    <row r="45" spans="1:29" x14ac:dyDescent="0.25">
      <c r="A45" t="s">
        <v>173</v>
      </c>
      <c r="B45">
        <v>1</v>
      </c>
      <c r="AC45">
        <f t="shared" si="0"/>
        <v>1</v>
      </c>
    </row>
    <row r="46" spans="1:29" x14ac:dyDescent="0.25">
      <c r="A46" t="s">
        <v>37</v>
      </c>
      <c r="G46">
        <v>1</v>
      </c>
      <c r="AC46">
        <f t="shared" si="0"/>
        <v>1</v>
      </c>
    </row>
    <row r="47" spans="1:29" x14ac:dyDescent="0.25">
      <c r="A47" t="s">
        <v>126</v>
      </c>
      <c r="B47">
        <v>1</v>
      </c>
      <c r="C47">
        <v>5</v>
      </c>
      <c r="D47">
        <v>1</v>
      </c>
      <c r="E47">
        <v>2</v>
      </c>
      <c r="F47">
        <v>9</v>
      </c>
      <c r="G47">
        <v>4</v>
      </c>
      <c r="H47">
        <v>4</v>
      </c>
      <c r="I47">
        <v>5</v>
      </c>
      <c r="J47">
        <v>1</v>
      </c>
      <c r="K47">
        <v>1</v>
      </c>
      <c r="L47">
        <v>1</v>
      </c>
      <c r="T47">
        <v>1</v>
      </c>
      <c r="AC47">
        <f t="shared" si="0"/>
        <v>35</v>
      </c>
    </row>
    <row r="48" spans="1:29" x14ac:dyDescent="0.25">
      <c r="A48" t="s">
        <v>194</v>
      </c>
      <c r="B48">
        <v>16</v>
      </c>
      <c r="C48">
        <v>6</v>
      </c>
      <c r="D48">
        <v>4</v>
      </c>
      <c r="E48">
        <v>4</v>
      </c>
      <c r="F48">
        <v>4</v>
      </c>
      <c r="G48">
        <v>8</v>
      </c>
      <c r="H48">
        <v>6</v>
      </c>
      <c r="I48">
        <v>4</v>
      </c>
      <c r="J48">
        <v>5</v>
      </c>
      <c r="K48">
        <v>2</v>
      </c>
      <c r="L48">
        <v>4</v>
      </c>
      <c r="M48">
        <v>2</v>
      </c>
      <c r="N48">
        <v>2</v>
      </c>
      <c r="O48">
        <v>5</v>
      </c>
      <c r="P48">
        <v>1</v>
      </c>
      <c r="AC48">
        <f t="shared" si="0"/>
        <v>73</v>
      </c>
    </row>
    <row r="49" spans="1:29" x14ac:dyDescent="0.25">
      <c r="A49" t="s">
        <v>174</v>
      </c>
      <c r="B49">
        <f>'1996'!B7</f>
        <v>1</v>
      </c>
      <c r="AC49">
        <f t="shared" si="0"/>
        <v>1</v>
      </c>
    </row>
    <row r="50" spans="1:29" x14ac:dyDescent="0.25">
      <c r="A50" t="s">
        <v>22</v>
      </c>
      <c r="D50">
        <v>3</v>
      </c>
      <c r="E50">
        <v>2</v>
      </c>
      <c r="F50">
        <v>2</v>
      </c>
      <c r="H50">
        <v>3</v>
      </c>
      <c r="I50">
        <v>3</v>
      </c>
      <c r="J50">
        <v>1</v>
      </c>
      <c r="K50">
        <v>1</v>
      </c>
      <c r="L50">
        <v>1</v>
      </c>
      <c r="M50">
        <v>1</v>
      </c>
      <c r="N50">
        <v>1</v>
      </c>
      <c r="V50">
        <v>1</v>
      </c>
      <c r="AC50">
        <f t="shared" si="0"/>
        <v>19</v>
      </c>
    </row>
    <row r="51" spans="1:29" x14ac:dyDescent="0.25">
      <c r="A51" t="s">
        <v>133</v>
      </c>
      <c r="U51">
        <v>2</v>
      </c>
      <c r="AC51">
        <f t="shared" si="0"/>
        <v>2</v>
      </c>
    </row>
    <row r="52" spans="1:29" x14ac:dyDescent="0.25">
      <c r="A52" t="s">
        <v>23</v>
      </c>
      <c r="D52">
        <v>4</v>
      </c>
      <c r="E52">
        <v>6</v>
      </c>
      <c r="F52">
        <v>12</v>
      </c>
      <c r="G52">
        <v>11</v>
      </c>
      <c r="H52">
        <v>7</v>
      </c>
      <c r="I52">
        <v>11</v>
      </c>
      <c r="J52">
        <v>3</v>
      </c>
      <c r="K52">
        <v>6</v>
      </c>
      <c r="L52">
        <v>7</v>
      </c>
      <c r="AC52">
        <f t="shared" si="0"/>
        <v>67</v>
      </c>
    </row>
    <row r="53" spans="1:29" x14ac:dyDescent="0.25">
      <c r="A53" t="s">
        <v>223</v>
      </c>
      <c r="AA53">
        <v>1</v>
      </c>
      <c r="AC53">
        <f t="shared" si="0"/>
        <v>1</v>
      </c>
    </row>
    <row r="54" spans="1:29" x14ac:dyDescent="0.25">
      <c r="A54" t="s">
        <v>191</v>
      </c>
      <c r="B54">
        <f>'1993'!B5</f>
        <v>1</v>
      </c>
      <c r="AC54">
        <f t="shared" si="0"/>
        <v>1</v>
      </c>
    </row>
    <row r="55" spans="1:29" x14ac:dyDescent="0.25">
      <c r="A55" s="8" t="s">
        <v>61</v>
      </c>
      <c r="J55">
        <v>1</v>
      </c>
      <c r="K55">
        <v>3</v>
      </c>
      <c r="L55">
        <v>4</v>
      </c>
      <c r="M55">
        <v>3</v>
      </c>
      <c r="O55">
        <v>1</v>
      </c>
      <c r="AC55">
        <f t="shared" si="0"/>
        <v>12</v>
      </c>
    </row>
    <row r="56" spans="1:29" x14ac:dyDescent="0.25">
      <c r="A56" s="8" t="s">
        <v>97</v>
      </c>
      <c r="P56">
        <v>1</v>
      </c>
      <c r="Q56">
        <v>1</v>
      </c>
      <c r="AC56">
        <f t="shared" si="0"/>
        <v>2</v>
      </c>
    </row>
    <row r="57" spans="1:29" x14ac:dyDescent="0.25">
      <c r="A57" s="8" t="s">
        <v>238</v>
      </c>
      <c r="H57">
        <v>1</v>
      </c>
      <c r="AC57">
        <f t="shared" si="0"/>
        <v>1</v>
      </c>
    </row>
    <row r="58" spans="1:29" x14ac:dyDescent="0.25">
      <c r="A58" s="8" t="s">
        <v>156</v>
      </c>
      <c r="Y58">
        <v>8</v>
      </c>
      <c r="Z58">
        <v>10</v>
      </c>
      <c r="AC58">
        <f t="shared" si="0"/>
        <v>18</v>
      </c>
    </row>
    <row r="59" spans="1:29" x14ac:dyDescent="0.25">
      <c r="A59" s="8" t="s">
        <v>43</v>
      </c>
      <c r="I59">
        <v>5</v>
      </c>
      <c r="J59">
        <v>4</v>
      </c>
      <c r="K59">
        <v>2</v>
      </c>
      <c r="L59">
        <v>4</v>
      </c>
      <c r="M59">
        <v>4</v>
      </c>
      <c r="N59">
        <v>3</v>
      </c>
      <c r="O59">
        <v>3</v>
      </c>
      <c r="P59">
        <v>2</v>
      </c>
      <c r="Q59">
        <v>8</v>
      </c>
      <c r="R59">
        <v>2</v>
      </c>
      <c r="S59">
        <v>4</v>
      </c>
      <c r="T59">
        <v>4</v>
      </c>
      <c r="U59">
        <v>2</v>
      </c>
      <c r="V59">
        <v>1</v>
      </c>
      <c r="X59">
        <v>3</v>
      </c>
      <c r="Y59">
        <v>1</v>
      </c>
      <c r="AC59">
        <f t="shared" si="0"/>
        <v>52</v>
      </c>
    </row>
    <row r="60" spans="1:29" x14ac:dyDescent="0.25">
      <c r="A60" s="8" t="s">
        <v>137</v>
      </c>
      <c r="V60">
        <v>15</v>
      </c>
      <c r="W60">
        <v>6</v>
      </c>
      <c r="X60">
        <v>4</v>
      </c>
      <c r="Y60">
        <v>16</v>
      </c>
      <c r="Z60">
        <v>4</v>
      </c>
      <c r="AA60">
        <v>3</v>
      </c>
      <c r="AB60">
        <v>9</v>
      </c>
      <c r="AC60">
        <f t="shared" si="0"/>
        <v>57</v>
      </c>
    </row>
    <row r="61" spans="1:29" x14ac:dyDescent="0.25">
      <c r="A61" t="s">
        <v>183</v>
      </c>
      <c r="B61">
        <f>'1994'!B5</f>
        <v>3</v>
      </c>
      <c r="AC61">
        <f t="shared" si="0"/>
        <v>3</v>
      </c>
    </row>
    <row r="62" spans="1:29" x14ac:dyDescent="0.25">
      <c r="A62" t="s">
        <v>5</v>
      </c>
      <c r="B62">
        <v>2</v>
      </c>
      <c r="C62">
        <v>4</v>
      </c>
      <c r="D62">
        <v>3</v>
      </c>
      <c r="E62">
        <v>8</v>
      </c>
      <c r="F62">
        <v>4</v>
      </c>
      <c r="G62">
        <v>6</v>
      </c>
      <c r="H62">
        <v>3</v>
      </c>
      <c r="I62">
        <v>4</v>
      </c>
      <c r="J62">
        <v>3</v>
      </c>
      <c r="K62">
        <v>2</v>
      </c>
      <c r="L62">
        <v>2</v>
      </c>
      <c r="M62">
        <v>2</v>
      </c>
      <c r="N62">
        <v>3</v>
      </c>
      <c r="O62">
        <v>3</v>
      </c>
      <c r="P62">
        <v>1</v>
      </c>
      <c r="Q62">
        <v>4</v>
      </c>
      <c r="R62">
        <v>3</v>
      </c>
      <c r="S62">
        <v>5</v>
      </c>
      <c r="T62">
        <v>5</v>
      </c>
      <c r="U62">
        <v>2</v>
      </c>
      <c r="V62">
        <v>5</v>
      </c>
      <c r="W62">
        <v>2</v>
      </c>
      <c r="AC62">
        <f t="shared" si="0"/>
        <v>76</v>
      </c>
    </row>
    <row r="63" spans="1:29" x14ac:dyDescent="0.25">
      <c r="A63" t="s">
        <v>9</v>
      </c>
      <c r="B63">
        <v>8</v>
      </c>
      <c r="C63">
        <v>5</v>
      </c>
      <c r="D63">
        <v>6</v>
      </c>
      <c r="E63">
        <v>8</v>
      </c>
      <c r="F63">
        <v>9</v>
      </c>
      <c r="G63">
        <v>5</v>
      </c>
      <c r="H63">
        <v>1</v>
      </c>
      <c r="I63">
        <v>1</v>
      </c>
      <c r="J63">
        <v>3</v>
      </c>
      <c r="K63">
        <v>5</v>
      </c>
      <c r="L63">
        <v>5</v>
      </c>
      <c r="M63">
        <v>3</v>
      </c>
      <c r="N63">
        <v>6</v>
      </c>
      <c r="O63">
        <v>7</v>
      </c>
      <c r="P63">
        <v>4</v>
      </c>
      <c r="Q63">
        <v>3</v>
      </c>
      <c r="R63">
        <v>3</v>
      </c>
      <c r="V63">
        <v>1</v>
      </c>
      <c r="AC63">
        <f t="shared" si="0"/>
        <v>83</v>
      </c>
    </row>
    <row r="64" spans="1:29" x14ac:dyDescent="0.25">
      <c r="A64" t="s">
        <v>145</v>
      </c>
      <c r="W64">
        <v>1</v>
      </c>
      <c r="AC64">
        <f t="shared" si="0"/>
        <v>1</v>
      </c>
    </row>
    <row r="65" spans="1:29" x14ac:dyDescent="0.25">
      <c r="A65" t="s">
        <v>69</v>
      </c>
      <c r="L65">
        <v>3</v>
      </c>
      <c r="AC65">
        <f t="shared" si="0"/>
        <v>3</v>
      </c>
    </row>
    <row r="66" spans="1:29" x14ac:dyDescent="0.25">
      <c r="A66" t="s">
        <v>75</v>
      </c>
      <c r="M66">
        <v>4</v>
      </c>
      <c r="AC66">
        <f t="shared" si="0"/>
        <v>4</v>
      </c>
    </row>
    <row r="67" spans="1:29" x14ac:dyDescent="0.25">
      <c r="A67" t="s">
        <v>12</v>
      </c>
      <c r="B67">
        <v>2</v>
      </c>
      <c r="C67">
        <v>3</v>
      </c>
      <c r="D67">
        <v>3</v>
      </c>
      <c r="E67">
        <v>3</v>
      </c>
      <c r="F67">
        <v>1</v>
      </c>
      <c r="AC67">
        <f t="shared" si="0"/>
        <v>12</v>
      </c>
    </row>
    <row r="68" spans="1:29" x14ac:dyDescent="0.25">
      <c r="A68" t="s">
        <v>242</v>
      </c>
      <c r="AA68">
        <v>2</v>
      </c>
      <c r="AB68">
        <v>1</v>
      </c>
      <c r="AC68">
        <f t="shared" si="0"/>
        <v>3</v>
      </c>
    </row>
    <row r="69" spans="1:29" x14ac:dyDescent="0.25">
      <c r="A69" t="s">
        <v>237</v>
      </c>
      <c r="L69">
        <v>4</v>
      </c>
      <c r="M69">
        <v>6</v>
      </c>
      <c r="AC69">
        <f t="shared" ref="AC69:AC134" si="1">SUM(B69:AB69)</f>
        <v>10</v>
      </c>
    </row>
    <row r="70" spans="1:29" x14ac:dyDescent="0.25">
      <c r="A70" t="s">
        <v>63</v>
      </c>
      <c r="J70">
        <v>1</v>
      </c>
      <c r="K70">
        <v>2</v>
      </c>
      <c r="AC70">
        <f t="shared" si="1"/>
        <v>3</v>
      </c>
    </row>
    <row r="71" spans="1:29" x14ac:dyDescent="0.25">
      <c r="A71" t="s">
        <v>178</v>
      </c>
      <c r="B71">
        <v>3</v>
      </c>
      <c r="AC71">
        <f t="shared" si="1"/>
        <v>3</v>
      </c>
    </row>
    <row r="72" spans="1:29" x14ac:dyDescent="0.25">
      <c r="A72" t="s">
        <v>82</v>
      </c>
      <c r="N72">
        <v>4</v>
      </c>
      <c r="AC72">
        <f t="shared" si="1"/>
        <v>4</v>
      </c>
    </row>
    <row r="73" spans="1:29" x14ac:dyDescent="0.25">
      <c r="A73" t="s">
        <v>195</v>
      </c>
      <c r="B73">
        <v>7</v>
      </c>
      <c r="C73">
        <v>3</v>
      </c>
      <c r="D73">
        <v>5</v>
      </c>
      <c r="E73">
        <v>10</v>
      </c>
      <c r="F73">
        <v>3</v>
      </c>
      <c r="G73">
        <v>4</v>
      </c>
      <c r="H73">
        <v>6</v>
      </c>
      <c r="I73">
        <v>11</v>
      </c>
      <c r="J73">
        <v>2</v>
      </c>
      <c r="K73">
        <v>4</v>
      </c>
      <c r="L73">
        <v>10</v>
      </c>
      <c r="M73">
        <v>10</v>
      </c>
      <c r="N73">
        <v>7</v>
      </c>
      <c r="O73">
        <v>2</v>
      </c>
      <c r="Q73">
        <v>4</v>
      </c>
      <c r="R73">
        <v>2</v>
      </c>
      <c r="S73">
        <v>3</v>
      </c>
      <c r="T73">
        <v>4</v>
      </c>
      <c r="U73">
        <v>6</v>
      </c>
      <c r="V73">
        <v>9</v>
      </c>
      <c r="X73">
        <v>4</v>
      </c>
      <c r="Y73">
        <v>5</v>
      </c>
      <c r="Z73">
        <v>3</v>
      </c>
      <c r="AA73">
        <v>6</v>
      </c>
      <c r="AB73">
        <v>4</v>
      </c>
      <c r="AC73">
        <f t="shared" si="1"/>
        <v>134</v>
      </c>
    </row>
    <row r="74" spans="1:29" x14ac:dyDescent="0.25">
      <c r="A74" t="s">
        <v>221</v>
      </c>
      <c r="AA74">
        <v>1</v>
      </c>
      <c r="AB74">
        <v>1</v>
      </c>
      <c r="AC74">
        <f t="shared" si="1"/>
        <v>2</v>
      </c>
    </row>
    <row r="75" spans="1:29" x14ac:dyDescent="0.25">
      <c r="A75" t="s">
        <v>186</v>
      </c>
      <c r="B75">
        <v>1</v>
      </c>
      <c r="AC75">
        <f t="shared" si="1"/>
        <v>1</v>
      </c>
    </row>
    <row r="76" spans="1:29" x14ac:dyDescent="0.25">
      <c r="A76" t="s">
        <v>60</v>
      </c>
      <c r="J76">
        <v>1</v>
      </c>
      <c r="AC76">
        <f t="shared" si="1"/>
        <v>1</v>
      </c>
    </row>
    <row r="77" spans="1:29" x14ac:dyDescent="0.25">
      <c r="A77" t="s">
        <v>175</v>
      </c>
      <c r="B77">
        <f>'1996'!B10</f>
        <v>3</v>
      </c>
      <c r="AC77">
        <f t="shared" si="1"/>
        <v>3</v>
      </c>
    </row>
    <row r="78" spans="1:29" x14ac:dyDescent="0.25">
      <c r="A78" t="s">
        <v>76</v>
      </c>
      <c r="M78">
        <v>3</v>
      </c>
      <c r="N78">
        <v>2</v>
      </c>
      <c r="O78">
        <v>2</v>
      </c>
      <c r="Q78">
        <v>1</v>
      </c>
      <c r="R78">
        <v>2</v>
      </c>
      <c r="V78">
        <v>3</v>
      </c>
      <c r="W78">
        <v>1</v>
      </c>
      <c r="X78">
        <v>3</v>
      </c>
      <c r="Y78">
        <v>12</v>
      </c>
      <c r="Z78">
        <v>9</v>
      </c>
      <c r="AC78">
        <f t="shared" si="1"/>
        <v>38</v>
      </c>
    </row>
    <row r="79" spans="1:29" x14ac:dyDescent="0.25">
      <c r="A79" t="s">
        <v>181</v>
      </c>
      <c r="B79">
        <f>'1995'!B8</f>
        <v>1</v>
      </c>
      <c r="AC79">
        <f t="shared" si="1"/>
        <v>1</v>
      </c>
    </row>
    <row r="80" spans="1:29" x14ac:dyDescent="0.25">
      <c r="A80" t="s">
        <v>155</v>
      </c>
      <c r="Y80">
        <v>1</v>
      </c>
      <c r="AC80">
        <f t="shared" si="1"/>
        <v>1</v>
      </c>
    </row>
    <row r="81" spans="1:29" x14ac:dyDescent="0.25">
      <c r="A81" t="s">
        <v>144</v>
      </c>
      <c r="W81">
        <v>1</v>
      </c>
      <c r="X81">
        <v>1</v>
      </c>
      <c r="Y81">
        <v>2</v>
      </c>
      <c r="AC81">
        <f t="shared" si="1"/>
        <v>4</v>
      </c>
    </row>
    <row r="82" spans="1:29" x14ac:dyDescent="0.25">
      <c r="A82" t="s">
        <v>96</v>
      </c>
      <c r="P82">
        <v>12</v>
      </c>
      <c r="Q82">
        <v>10</v>
      </c>
      <c r="R82">
        <v>7</v>
      </c>
      <c r="S82">
        <v>9</v>
      </c>
      <c r="T82">
        <v>5</v>
      </c>
      <c r="U82">
        <v>15</v>
      </c>
      <c r="V82">
        <v>20</v>
      </c>
      <c r="W82">
        <v>6</v>
      </c>
      <c r="X82">
        <v>8</v>
      </c>
      <c r="Y82">
        <v>23</v>
      </c>
      <c r="Z82">
        <v>17</v>
      </c>
      <c r="AA82">
        <v>3</v>
      </c>
      <c r="AB82">
        <v>13</v>
      </c>
      <c r="AC82">
        <f t="shared" si="1"/>
        <v>148</v>
      </c>
    </row>
    <row r="83" spans="1:29" x14ac:dyDescent="0.25">
      <c r="A83" s="8" t="s">
        <v>234</v>
      </c>
      <c r="I83">
        <v>1</v>
      </c>
      <c r="AC83">
        <f t="shared" si="1"/>
        <v>1</v>
      </c>
    </row>
    <row r="84" spans="1:29" x14ac:dyDescent="0.25">
      <c r="A84" s="8" t="s">
        <v>235</v>
      </c>
      <c r="I84">
        <v>3</v>
      </c>
      <c r="AC84">
        <f t="shared" si="1"/>
        <v>3</v>
      </c>
    </row>
    <row r="85" spans="1:29" x14ac:dyDescent="0.25">
      <c r="A85" s="8" t="s">
        <v>150</v>
      </c>
      <c r="X85">
        <v>1</v>
      </c>
      <c r="AC85">
        <f t="shared" si="1"/>
        <v>1</v>
      </c>
    </row>
    <row r="86" spans="1:29" x14ac:dyDescent="0.25">
      <c r="A86" s="8" t="s">
        <v>114</v>
      </c>
      <c r="S86">
        <v>1</v>
      </c>
      <c r="AC86">
        <f t="shared" si="1"/>
        <v>1</v>
      </c>
    </row>
    <row r="87" spans="1:29" x14ac:dyDescent="0.25">
      <c r="A87" s="8" t="s">
        <v>184</v>
      </c>
      <c r="B87">
        <v>1</v>
      </c>
      <c r="AC87">
        <f t="shared" si="1"/>
        <v>1</v>
      </c>
    </row>
    <row r="88" spans="1:29" x14ac:dyDescent="0.25">
      <c r="A88" s="8" t="s">
        <v>127</v>
      </c>
      <c r="T88">
        <v>2</v>
      </c>
      <c r="AC88">
        <f t="shared" si="1"/>
        <v>2</v>
      </c>
    </row>
    <row r="89" spans="1:29" x14ac:dyDescent="0.25">
      <c r="A89" t="s">
        <v>10</v>
      </c>
      <c r="C89">
        <v>1</v>
      </c>
      <c r="AC89">
        <f t="shared" si="1"/>
        <v>1</v>
      </c>
    </row>
    <row r="90" spans="1:29" x14ac:dyDescent="0.25">
      <c r="A90" t="s">
        <v>91</v>
      </c>
      <c r="O90">
        <v>3</v>
      </c>
      <c r="P90">
        <v>5</v>
      </c>
      <c r="Q90">
        <v>5</v>
      </c>
      <c r="R90">
        <v>1</v>
      </c>
      <c r="S90">
        <v>2</v>
      </c>
      <c r="U90">
        <v>1</v>
      </c>
      <c r="V90">
        <v>1</v>
      </c>
      <c r="Y90">
        <v>2</v>
      </c>
      <c r="AC90">
        <f t="shared" si="1"/>
        <v>20</v>
      </c>
    </row>
    <row r="91" spans="1:29" x14ac:dyDescent="0.25">
      <c r="A91" t="s">
        <v>138</v>
      </c>
      <c r="V91">
        <v>2</v>
      </c>
      <c r="AC91">
        <f t="shared" si="1"/>
        <v>2</v>
      </c>
    </row>
    <row r="92" spans="1:29" x14ac:dyDescent="0.25">
      <c r="A92" t="s">
        <v>143</v>
      </c>
      <c r="W92">
        <v>1</v>
      </c>
      <c r="AC92">
        <f t="shared" si="1"/>
        <v>1</v>
      </c>
    </row>
    <row r="93" spans="1:29" x14ac:dyDescent="0.25">
      <c r="A93" t="s">
        <v>2</v>
      </c>
      <c r="B93">
        <v>12</v>
      </c>
      <c r="C93">
        <v>14</v>
      </c>
      <c r="D93">
        <v>5</v>
      </c>
      <c r="E93">
        <v>7</v>
      </c>
      <c r="F93">
        <v>3</v>
      </c>
      <c r="G93">
        <v>6</v>
      </c>
      <c r="H93">
        <v>2</v>
      </c>
      <c r="I93">
        <v>14</v>
      </c>
      <c r="K93">
        <v>1</v>
      </c>
      <c r="L93">
        <v>3</v>
      </c>
      <c r="M93">
        <v>9</v>
      </c>
      <c r="N93">
        <v>8</v>
      </c>
      <c r="O93">
        <v>7</v>
      </c>
      <c r="P93">
        <v>4</v>
      </c>
      <c r="Q93">
        <v>4</v>
      </c>
      <c r="R93">
        <v>2</v>
      </c>
      <c r="S93">
        <v>3</v>
      </c>
      <c r="T93">
        <v>3</v>
      </c>
      <c r="U93">
        <v>6</v>
      </c>
      <c r="V93">
        <v>1</v>
      </c>
      <c r="W93">
        <v>1</v>
      </c>
      <c r="X93">
        <v>4</v>
      </c>
      <c r="Y93">
        <v>9</v>
      </c>
      <c r="Z93">
        <v>5</v>
      </c>
      <c r="AA93">
        <v>5</v>
      </c>
      <c r="AB93">
        <v>10</v>
      </c>
      <c r="AC93">
        <f t="shared" si="1"/>
        <v>148</v>
      </c>
    </row>
    <row r="94" spans="1:29" x14ac:dyDescent="0.25">
      <c r="A94" t="s">
        <v>89</v>
      </c>
      <c r="O94">
        <v>1</v>
      </c>
      <c r="AC94">
        <f t="shared" si="1"/>
        <v>1</v>
      </c>
    </row>
    <row r="95" spans="1:29" x14ac:dyDescent="0.25">
      <c r="A95" t="s">
        <v>187</v>
      </c>
      <c r="B95">
        <v>2</v>
      </c>
      <c r="AC95">
        <f t="shared" si="1"/>
        <v>2</v>
      </c>
    </row>
    <row r="96" spans="1:29" x14ac:dyDescent="0.25">
      <c r="A96" t="s">
        <v>209</v>
      </c>
      <c r="R96">
        <v>4</v>
      </c>
      <c r="S96">
        <v>4</v>
      </c>
      <c r="T96">
        <v>2</v>
      </c>
      <c r="U96">
        <v>5</v>
      </c>
      <c r="V96">
        <v>2</v>
      </c>
      <c r="W96">
        <v>2</v>
      </c>
      <c r="X96">
        <v>7</v>
      </c>
      <c r="Y96">
        <v>8</v>
      </c>
      <c r="Z96">
        <v>6</v>
      </c>
      <c r="AA96">
        <v>4</v>
      </c>
      <c r="AB96">
        <v>7</v>
      </c>
      <c r="AC96">
        <f t="shared" si="1"/>
        <v>51</v>
      </c>
    </row>
    <row r="97" spans="1:29" x14ac:dyDescent="0.25">
      <c r="A97" t="s">
        <v>106</v>
      </c>
      <c r="R97">
        <v>1</v>
      </c>
      <c r="AC97">
        <f t="shared" si="1"/>
        <v>1</v>
      </c>
    </row>
    <row r="98" spans="1:29" x14ac:dyDescent="0.25">
      <c r="A98" t="s">
        <v>46</v>
      </c>
      <c r="I98">
        <v>2</v>
      </c>
      <c r="J98">
        <v>1</v>
      </c>
      <c r="K98">
        <v>2</v>
      </c>
      <c r="L98">
        <v>1</v>
      </c>
      <c r="M98">
        <v>1</v>
      </c>
      <c r="AC98">
        <f t="shared" si="1"/>
        <v>7</v>
      </c>
    </row>
    <row r="99" spans="1:29" x14ac:dyDescent="0.25">
      <c r="A99" t="s">
        <v>146</v>
      </c>
      <c r="W99">
        <v>2</v>
      </c>
      <c r="AC99">
        <f t="shared" si="1"/>
        <v>2</v>
      </c>
    </row>
    <row r="100" spans="1:29" x14ac:dyDescent="0.25">
      <c r="A100" t="s">
        <v>116</v>
      </c>
      <c r="S100">
        <v>1</v>
      </c>
      <c r="AC100">
        <f t="shared" si="1"/>
        <v>1</v>
      </c>
    </row>
    <row r="101" spans="1:29" x14ac:dyDescent="0.25">
      <c r="A101" t="s">
        <v>13</v>
      </c>
      <c r="C101">
        <v>2</v>
      </c>
      <c r="D101">
        <v>2</v>
      </c>
      <c r="E101">
        <v>1</v>
      </c>
      <c r="AC101">
        <f t="shared" si="1"/>
        <v>5</v>
      </c>
    </row>
    <row r="102" spans="1:29" x14ac:dyDescent="0.25">
      <c r="A102" t="s">
        <v>192</v>
      </c>
      <c r="B102">
        <v>13</v>
      </c>
      <c r="C102">
        <v>1</v>
      </c>
      <c r="D102">
        <v>4</v>
      </c>
      <c r="F102">
        <v>2</v>
      </c>
      <c r="H102">
        <v>1</v>
      </c>
      <c r="J102">
        <v>1</v>
      </c>
      <c r="AC102">
        <f t="shared" si="1"/>
        <v>22</v>
      </c>
    </row>
    <row r="103" spans="1:29" x14ac:dyDescent="0.25">
      <c r="A103" t="s">
        <v>105</v>
      </c>
      <c r="R103">
        <v>2</v>
      </c>
      <c r="AC103">
        <f t="shared" si="1"/>
        <v>2</v>
      </c>
    </row>
    <row r="104" spans="1:29" x14ac:dyDescent="0.25">
      <c r="A104" t="s">
        <v>190</v>
      </c>
      <c r="B104">
        <f>'1993'!B8</f>
        <v>2</v>
      </c>
      <c r="AC104">
        <f t="shared" si="1"/>
        <v>2</v>
      </c>
    </row>
    <row r="105" spans="1:29" x14ac:dyDescent="0.25">
      <c r="A105" t="s">
        <v>77</v>
      </c>
      <c r="M105">
        <v>1</v>
      </c>
      <c r="AC105">
        <f t="shared" si="1"/>
        <v>1</v>
      </c>
    </row>
    <row r="106" spans="1:29" x14ac:dyDescent="0.25">
      <c r="A106" s="12" t="s">
        <v>229</v>
      </c>
      <c r="AB106">
        <v>1</v>
      </c>
      <c r="AC106">
        <f t="shared" si="1"/>
        <v>1</v>
      </c>
    </row>
    <row r="107" spans="1:29" x14ac:dyDescent="0.25">
      <c r="A107" t="s">
        <v>161</v>
      </c>
      <c r="Y107">
        <v>1</v>
      </c>
      <c r="AC107">
        <f t="shared" si="1"/>
        <v>1</v>
      </c>
    </row>
    <row r="108" spans="1:29" x14ac:dyDescent="0.25">
      <c r="A108" t="s">
        <v>185</v>
      </c>
      <c r="B108">
        <f>'1994'!B11</f>
        <v>1</v>
      </c>
      <c r="AC108">
        <f t="shared" si="1"/>
        <v>1</v>
      </c>
    </row>
    <row r="109" spans="1:29" x14ac:dyDescent="0.25">
      <c r="A109" t="s">
        <v>78</v>
      </c>
      <c r="M109">
        <v>1</v>
      </c>
      <c r="AC109">
        <f t="shared" si="1"/>
        <v>1</v>
      </c>
    </row>
    <row r="110" spans="1:29" x14ac:dyDescent="0.25">
      <c r="A110" t="s">
        <v>45</v>
      </c>
      <c r="I110">
        <v>3</v>
      </c>
      <c r="J110">
        <v>1</v>
      </c>
      <c r="K110">
        <v>1</v>
      </c>
      <c r="L110">
        <v>2</v>
      </c>
      <c r="M110">
        <v>2</v>
      </c>
      <c r="N110">
        <v>4</v>
      </c>
      <c r="P110">
        <v>1</v>
      </c>
      <c r="AC110">
        <f t="shared" si="1"/>
        <v>14</v>
      </c>
    </row>
    <row r="111" spans="1:29" x14ac:dyDescent="0.25">
      <c r="A111" t="s">
        <v>176</v>
      </c>
      <c r="B111">
        <f>'1996'!B12</f>
        <v>1</v>
      </c>
      <c r="N111" s="13"/>
      <c r="AC111">
        <f t="shared" si="1"/>
        <v>1</v>
      </c>
    </row>
    <row r="112" spans="1:29" x14ac:dyDescent="0.25">
      <c r="A112" t="s">
        <v>24</v>
      </c>
      <c r="D112">
        <v>2</v>
      </c>
      <c r="H112">
        <v>2</v>
      </c>
      <c r="K112">
        <v>1</v>
      </c>
      <c r="N112" s="13"/>
      <c r="AC112">
        <f t="shared" si="1"/>
        <v>5</v>
      </c>
    </row>
    <row r="113" spans="1:29" x14ac:dyDescent="0.25">
      <c r="A113" t="s">
        <v>54</v>
      </c>
      <c r="I113">
        <v>1</v>
      </c>
      <c r="N113" s="13"/>
      <c r="AC113">
        <f t="shared" si="1"/>
        <v>1</v>
      </c>
    </row>
    <row r="114" spans="1:29" x14ac:dyDescent="0.25">
      <c r="A114" t="s">
        <v>217</v>
      </c>
      <c r="N114" s="13"/>
      <c r="Z114">
        <v>3</v>
      </c>
      <c r="AA114">
        <v>4</v>
      </c>
      <c r="AB114">
        <v>1</v>
      </c>
      <c r="AC114">
        <f t="shared" si="1"/>
        <v>8</v>
      </c>
    </row>
    <row r="115" spans="1:29" x14ac:dyDescent="0.25">
      <c r="A115" t="s">
        <v>245</v>
      </c>
      <c r="N115" s="13"/>
      <c r="U115">
        <v>2</v>
      </c>
      <c r="V115">
        <v>3</v>
      </c>
      <c r="W115">
        <v>1</v>
      </c>
      <c r="X115">
        <v>1</v>
      </c>
      <c r="AC115">
        <f t="shared" si="1"/>
        <v>7</v>
      </c>
    </row>
    <row r="116" spans="1:29" x14ac:dyDescent="0.25">
      <c r="A116" t="s">
        <v>157</v>
      </c>
      <c r="N116" s="13"/>
      <c r="Y116">
        <v>1</v>
      </c>
      <c r="AC116">
        <f t="shared" si="1"/>
        <v>1</v>
      </c>
    </row>
    <row r="117" spans="1:29" x14ac:dyDescent="0.25">
      <c r="A117" t="s">
        <v>236</v>
      </c>
      <c r="I117">
        <v>8</v>
      </c>
      <c r="J117">
        <v>8</v>
      </c>
      <c r="K117">
        <v>3</v>
      </c>
      <c r="L117">
        <v>2</v>
      </c>
      <c r="N117" s="13"/>
      <c r="AC117">
        <f t="shared" si="1"/>
        <v>21</v>
      </c>
    </row>
    <row r="118" spans="1:29" x14ac:dyDescent="0.25">
      <c r="A118" t="s">
        <v>225</v>
      </c>
      <c r="N118" s="13"/>
      <c r="AA118">
        <v>1</v>
      </c>
      <c r="AC118">
        <f t="shared" si="1"/>
        <v>1</v>
      </c>
    </row>
    <row r="119" spans="1:29" x14ac:dyDescent="0.25">
      <c r="A119" t="s">
        <v>117</v>
      </c>
      <c r="N119" s="13"/>
      <c r="S119">
        <v>1</v>
      </c>
      <c r="AC119">
        <f t="shared" si="1"/>
        <v>1</v>
      </c>
    </row>
    <row r="120" spans="1:29" x14ac:dyDescent="0.25">
      <c r="A120" t="s">
        <v>123</v>
      </c>
      <c r="B120">
        <v>5</v>
      </c>
      <c r="C120">
        <v>5</v>
      </c>
      <c r="D120">
        <v>2</v>
      </c>
      <c r="E120">
        <v>8</v>
      </c>
      <c r="F120">
        <v>4</v>
      </c>
      <c r="G120">
        <v>5</v>
      </c>
      <c r="H120">
        <v>2</v>
      </c>
      <c r="I120">
        <v>5</v>
      </c>
      <c r="J120">
        <v>1</v>
      </c>
      <c r="K120">
        <v>4</v>
      </c>
      <c r="M120">
        <v>5</v>
      </c>
      <c r="N120">
        <v>2</v>
      </c>
      <c r="P120">
        <v>7</v>
      </c>
      <c r="Q120">
        <v>2</v>
      </c>
      <c r="R120">
        <v>7</v>
      </c>
      <c r="S120">
        <v>5</v>
      </c>
      <c r="T120">
        <v>6</v>
      </c>
      <c r="U120">
        <v>1</v>
      </c>
      <c r="V120">
        <v>2</v>
      </c>
      <c r="X120">
        <v>1</v>
      </c>
      <c r="Y120">
        <v>3</v>
      </c>
      <c r="AB120">
        <v>1</v>
      </c>
      <c r="AC120">
        <f t="shared" si="1"/>
        <v>83</v>
      </c>
    </row>
    <row r="121" spans="1:29" x14ac:dyDescent="0.25">
      <c r="A121" t="s">
        <v>124</v>
      </c>
      <c r="B121">
        <v>14</v>
      </c>
      <c r="C121">
        <v>19</v>
      </c>
      <c r="D121">
        <v>7</v>
      </c>
      <c r="E121">
        <v>4</v>
      </c>
      <c r="F121">
        <v>6</v>
      </c>
      <c r="G121">
        <v>3</v>
      </c>
      <c r="H121">
        <v>5</v>
      </c>
      <c r="I121">
        <v>5</v>
      </c>
      <c r="J121">
        <v>2</v>
      </c>
      <c r="K121">
        <v>1</v>
      </c>
      <c r="L121">
        <v>10</v>
      </c>
      <c r="M121">
        <v>9</v>
      </c>
      <c r="N121">
        <v>2</v>
      </c>
      <c r="O121">
        <v>2</v>
      </c>
      <c r="P121">
        <v>1</v>
      </c>
      <c r="Q121">
        <v>2</v>
      </c>
      <c r="R121">
        <v>2</v>
      </c>
      <c r="T121">
        <v>3</v>
      </c>
      <c r="U121">
        <v>4</v>
      </c>
      <c r="X121">
        <v>2</v>
      </c>
      <c r="Y121">
        <v>3</v>
      </c>
      <c r="Z121">
        <v>2</v>
      </c>
      <c r="AA121">
        <v>1</v>
      </c>
      <c r="AB121">
        <v>3</v>
      </c>
      <c r="AC121">
        <f t="shared" si="1"/>
        <v>112</v>
      </c>
    </row>
    <row r="122" spans="1:29" x14ac:dyDescent="0.25">
      <c r="A122" t="s">
        <v>66</v>
      </c>
      <c r="L122">
        <v>7</v>
      </c>
      <c r="M122">
        <v>7</v>
      </c>
      <c r="N122">
        <v>10</v>
      </c>
      <c r="O122">
        <v>9</v>
      </c>
      <c r="P122">
        <v>6</v>
      </c>
      <c r="Q122">
        <v>3</v>
      </c>
      <c r="R122">
        <v>3</v>
      </c>
      <c r="T122">
        <v>3</v>
      </c>
      <c r="U122">
        <v>1</v>
      </c>
      <c r="X122">
        <v>2</v>
      </c>
      <c r="Z122">
        <v>3</v>
      </c>
      <c r="AA122">
        <v>2</v>
      </c>
      <c r="AB122">
        <v>3</v>
      </c>
      <c r="AC122">
        <f t="shared" si="1"/>
        <v>59</v>
      </c>
    </row>
    <row r="123" spans="1:29" x14ac:dyDescent="0.25">
      <c r="A123" s="8" t="s">
        <v>47</v>
      </c>
      <c r="I123">
        <v>8</v>
      </c>
      <c r="J123">
        <v>2</v>
      </c>
      <c r="K123">
        <v>6</v>
      </c>
      <c r="L123">
        <v>5</v>
      </c>
      <c r="M123">
        <v>12</v>
      </c>
      <c r="N123">
        <v>4</v>
      </c>
      <c r="O123">
        <v>4</v>
      </c>
      <c r="P123">
        <v>4</v>
      </c>
      <c r="Q123">
        <v>6</v>
      </c>
      <c r="R123">
        <v>4</v>
      </c>
      <c r="S123">
        <v>6</v>
      </c>
      <c r="T123">
        <v>6</v>
      </c>
      <c r="U123">
        <v>4</v>
      </c>
      <c r="V123">
        <v>1</v>
      </c>
      <c r="X123">
        <v>2</v>
      </c>
      <c r="AC123">
        <f t="shared" si="1"/>
        <v>74</v>
      </c>
    </row>
    <row r="124" spans="1:29" x14ac:dyDescent="0.25">
      <c r="A124" s="8" t="s">
        <v>99</v>
      </c>
      <c r="P124">
        <v>1</v>
      </c>
      <c r="R124">
        <v>1</v>
      </c>
      <c r="AC124">
        <f t="shared" si="1"/>
        <v>2</v>
      </c>
    </row>
    <row r="125" spans="1:29" x14ac:dyDescent="0.25">
      <c r="A125" t="s">
        <v>244</v>
      </c>
      <c r="B125">
        <v>1</v>
      </c>
      <c r="N125" s="13"/>
      <c r="AC125">
        <f t="shared" si="1"/>
        <v>1</v>
      </c>
    </row>
    <row r="126" spans="1:29" x14ac:dyDescent="0.25">
      <c r="A126" t="s">
        <v>108</v>
      </c>
      <c r="B126">
        <v>6</v>
      </c>
      <c r="C126">
        <v>2</v>
      </c>
      <c r="D126">
        <v>3</v>
      </c>
      <c r="F126">
        <v>3</v>
      </c>
      <c r="H126">
        <v>2</v>
      </c>
      <c r="J126">
        <v>3</v>
      </c>
      <c r="K126">
        <v>1</v>
      </c>
      <c r="M126">
        <v>3</v>
      </c>
      <c r="N126" s="19">
        <v>3</v>
      </c>
      <c r="R126">
        <v>1</v>
      </c>
      <c r="S126">
        <v>1</v>
      </c>
      <c r="U126">
        <v>2</v>
      </c>
      <c r="V126">
        <v>1</v>
      </c>
      <c r="Y126">
        <v>2</v>
      </c>
      <c r="AB126">
        <v>1</v>
      </c>
      <c r="AC126">
        <f t="shared" si="1"/>
        <v>34</v>
      </c>
    </row>
    <row r="127" spans="1:29" x14ac:dyDescent="0.25">
      <c r="A127" t="s">
        <v>239</v>
      </c>
      <c r="N127" s="19">
        <v>3</v>
      </c>
      <c r="P127">
        <v>3</v>
      </c>
      <c r="AC127">
        <f t="shared" si="1"/>
        <v>6</v>
      </c>
    </row>
    <row r="128" spans="1:29" x14ac:dyDescent="0.25">
      <c r="A128" t="s">
        <v>232</v>
      </c>
      <c r="G128">
        <v>1</v>
      </c>
      <c r="AC128">
        <f t="shared" si="1"/>
        <v>1</v>
      </c>
    </row>
    <row r="129" spans="1:29" x14ac:dyDescent="0.25">
      <c r="A129" t="s">
        <v>95</v>
      </c>
      <c r="P129">
        <v>1</v>
      </c>
      <c r="AC129">
        <f t="shared" si="1"/>
        <v>1</v>
      </c>
    </row>
    <row r="130" spans="1:29" x14ac:dyDescent="0.25">
      <c r="A130" t="s">
        <v>233</v>
      </c>
      <c r="F130">
        <v>4</v>
      </c>
      <c r="G130">
        <v>4</v>
      </c>
      <c r="AC130">
        <f t="shared" si="1"/>
        <v>8</v>
      </c>
    </row>
    <row r="131" spans="1:29" x14ac:dyDescent="0.25">
      <c r="A131" t="s">
        <v>16</v>
      </c>
      <c r="C131">
        <v>1</v>
      </c>
      <c r="K131">
        <v>1</v>
      </c>
      <c r="AC131">
        <f t="shared" si="1"/>
        <v>2</v>
      </c>
    </row>
    <row r="132" spans="1:29" x14ac:dyDescent="0.25">
      <c r="A132" t="s">
        <v>17</v>
      </c>
      <c r="B132">
        <v>6</v>
      </c>
      <c r="C132" s="13">
        <v>1</v>
      </c>
      <c r="D132" s="13"/>
      <c r="E132" s="13"/>
      <c r="F132" s="13"/>
      <c r="G132" s="13"/>
      <c r="AC132">
        <f t="shared" si="1"/>
        <v>7</v>
      </c>
    </row>
    <row r="133" spans="1:29" x14ac:dyDescent="0.25">
      <c r="A133" t="s">
        <v>241</v>
      </c>
      <c r="C133" s="13"/>
      <c r="D133" s="13"/>
      <c r="E133" s="13"/>
      <c r="F133" s="13"/>
      <c r="G133" s="13"/>
      <c r="Z133">
        <v>3</v>
      </c>
      <c r="AA133">
        <v>2</v>
      </c>
      <c r="AB133">
        <v>5</v>
      </c>
      <c r="AC133">
        <f t="shared" si="1"/>
        <v>10</v>
      </c>
    </row>
    <row r="134" spans="1:29" x14ac:dyDescent="0.25">
      <c r="A134" t="s">
        <v>70</v>
      </c>
      <c r="C134" s="13"/>
      <c r="D134" s="13"/>
      <c r="E134" s="13"/>
      <c r="F134" s="13"/>
      <c r="G134" s="13"/>
      <c r="L134">
        <v>2</v>
      </c>
      <c r="M134">
        <v>1</v>
      </c>
      <c r="N134">
        <v>6</v>
      </c>
      <c r="O134">
        <v>1</v>
      </c>
      <c r="AC134">
        <f t="shared" si="1"/>
        <v>10</v>
      </c>
    </row>
    <row r="135" spans="1:29" x14ac:dyDescent="0.25">
      <c r="A135" t="s">
        <v>131</v>
      </c>
      <c r="B135">
        <v>1</v>
      </c>
      <c r="C135" s="13"/>
      <c r="D135" s="13"/>
      <c r="E135" s="13"/>
      <c r="F135" s="13"/>
      <c r="G135" s="13"/>
      <c r="U135">
        <v>1</v>
      </c>
      <c r="X135">
        <v>2</v>
      </c>
      <c r="Z135">
        <v>2</v>
      </c>
      <c r="AC135">
        <f t="shared" ref="AC135:AC140" si="2">SUM(B135:AB135)</f>
        <v>6</v>
      </c>
    </row>
    <row r="136" spans="1:29" x14ac:dyDescent="0.25">
      <c r="A136" t="s">
        <v>212</v>
      </c>
      <c r="C136" s="13"/>
      <c r="D136" s="13"/>
      <c r="E136" s="13"/>
      <c r="F136" s="13"/>
      <c r="G136" s="13"/>
      <c r="Z136">
        <v>1</v>
      </c>
      <c r="AB136">
        <v>5</v>
      </c>
      <c r="AC136">
        <f t="shared" si="2"/>
        <v>6</v>
      </c>
    </row>
    <row r="137" spans="1:29" x14ac:dyDescent="0.25">
      <c r="A137" t="s">
        <v>222</v>
      </c>
      <c r="C137" s="13"/>
      <c r="D137" s="13"/>
      <c r="E137" s="13"/>
      <c r="F137" s="13"/>
      <c r="G137" s="13"/>
      <c r="AA137">
        <v>4</v>
      </c>
      <c r="AB137">
        <v>1</v>
      </c>
      <c r="AC137">
        <f t="shared" si="2"/>
        <v>5</v>
      </c>
    </row>
    <row r="138" spans="1:29" x14ac:dyDescent="0.25">
      <c r="A138" t="s">
        <v>18</v>
      </c>
      <c r="B138">
        <v>3</v>
      </c>
      <c r="C138" s="13">
        <v>3</v>
      </c>
      <c r="D138" s="13">
        <v>4</v>
      </c>
      <c r="E138" s="13"/>
      <c r="F138" s="13"/>
      <c r="G138" s="13"/>
      <c r="AC138">
        <f t="shared" si="2"/>
        <v>10</v>
      </c>
    </row>
    <row r="139" spans="1:29" ht="13.8" thickBot="1" x14ac:dyDescent="0.3">
      <c r="A139" t="s">
        <v>166</v>
      </c>
      <c r="B139" s="14">
        <v>230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>
        <v>3</v>
      </c>
      <c r="P139" s="14">
        <v>1</v>
      </c>
      <c r="Q139" s="14"/>
      <c r="R139" s="14">
        <v>1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>
        <f t="shared" si="2"/>
        <v>235</v>
      </c>
    </row>
    <row r="140" spans="1:29" x14ac:dyDescent="0.25">
      <c r="B140">
        <f>SUM(B3:B139)</f>
        <v>380</v>
      </c>
      <c r="C140">
        <f t="shared" ref="C140:L140" si="3">SUM(C3:C139)</f>
        <v>87</v>
      </c>
      <c r="D140">
        <f t="shared" si="3"/>
        <v>65</v>
      </c>
      <c r="E140">
        <f t="shared" si="3"/>
        <v>72</v>
      </c>
      <c r="F140">
        <f t="shared" si="3"/>
        <v>77</v>
      </c>
      <c r="G140">
        <f t="shared" si="3"/>
        <v>74</v>
      </c>
      <c r="H140">
        <f t="shared" si="3"/>
        <v>55</v>
      </c>
      <c r="I140">
        <f t="shared" si="3"/>
        <v>115</v>
      </c>
      <c r="J140" s="12">
        <f t="shared" si="3"/>
        <v>64</v>
      </c>
      <c r="K140">
        <f t="shared" si="3"/>
        <v>61</v>
      </c>
      <c r="L140">
        <f t="shared" si="3"/>
        <v>91</v>
      </c>
      <c r="M140">
        <f t="shared" ref="M140" si="4">SUM(M3:M139)</f>
        <v>111</v>
      </c>
      <c r="N140">
        <f t="shared" ref="N140" si="5">SUM(N3:N139)</f>
        <v>93</v>
      </c>
      <c r="O140">
        <f t="shared" ref="O140" si="6">SUM(O3:O139)</f>
        <v>65</v>
      </c>
      <c r="P140">
        <f t="shared" ref="P140" si="7">SUM(P3:P139)</f>
        <v>62</v>
      </c>
      <c r="Q140">
        <f t="shared" ref="Q140" si="8">SUM(Q3:Q139)</f>
        <v>60</v>
      </c>
      <c r="R140">
        <f t="shared" ref="R140" si="9">SUM(R3:R139)</f>
        <v>61</v>
      </c>
      <c r="S140">
        <f t="shared" ref="S140" si="10">SUM(S3:S139)</f>
        <v>53</v>
      </c>
      <c r="T140">
        <f t="shared" ref="T140" si="11">SUM(T3:T139)</f>
        <v>54</v>
      </c>
      <c r="U140">
        <f t="shared" ref="U140" si="12">SUM(U3:U139)</f>
        <v>64</v>
      </c>
      <c r="V140">
        <f t="shared" ref="V140" si="13">SUM(V3:V139)</f>
        <v>78</v>
      </c>
      <c r="W140">
        <f t="shared" ref="W140" si="14">SUM(W3:W139)</f>
        <v>27</v>
      </c>
      <c r="X140">
        <f t="shared" ref="X140" si="15">SUM(X3:X139)</f>
        <v>54</v>
      </c>
      <c r="Y140">
        <f t="shared" ref="Y140" si="16">SUM(Y3:Y139)</f>
        <v>115</v>
      </c>
      <c r="Z140">
        <f t="shared" ref="Z140" si="17">SUM(Z3:Z139)</f>
        <v>91</v>
      </c>
      <c r="AA140">
        <f t="shared" ref="AA140:AB140" si="18">SUM(AA3:AA139)</f>
        <v>54</v>
      </c>
      <c r="AB140">
        <f t="shared" si="18"/>
        <v>84</v>
      </c>
      <c r="AC140">
        <f t="shared" si="2"/>
        <v>2267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>
      <selection activeCell="C11" sqref="C11"/>
    </sheetView>
  </sheetViews>
  <sheetFormatPr defaultRowHeight="13.2" x14ac:dyDescent="0.25"/>
  <cols>
    <col min="1" max="1" width="10" customWidth="1"/>
  </cols>
  <sheetData>
    <row r="1" spans="1:3" ht="15.6" x14ac:dyDescent="0.3">
      <c r="A1" s="1" t="s">
        <v>171</v>
      </c>
    </row>
    <row r="3" spans="1:3" x14ac:dyDescent="0.25">
      <c r="A3" t="s">
        <v>168</v>
      </c>
      <c r="B3">
        <v>1</v>
      </c>
    </row>
    <row r="4" spans="1:3" x14ac:dyDescent="0.25">
      <c r="A4" t="s">
        <v>20</v>
      </c>
      <c r="B4">
        <v>1</v>
      </c>
    </row>
    <row r="5" spans="1:3" x14ac:dyDescent="0.25">
      <c r="A5" t="s">
        <v>6</v>
      </c>
      <c r="B5">
        <v>1</v>
      </c>
    </row>
    <row r="6" spans="1:3" x14ac:dyDescent="0.25">
      <c r="A6" t="s">
        <v>4</v>
      </c>
      <c r="B6">
        <v>1</v>
      </c>
    </row>
    <row r="7" spans="1:3" x14ac:dyDescent="0.25">
      <c r="A7" t="s">
        <v>9</v>
      </c>
      <c r="B7">
        <v>1</v>
      </c>
    </row>
    <row r="8" spans="1:3" x14ac:dyDescent="0.25">
      <c r="A8" t="s">
        <v>12</v>
      </c>
      <c r="B8">
        <v>1</v>
      </c>
    </row>
    <row r="9" spans="1:3" x14ac:dyDescent="0.25">
      <c r="A9" t="s">
        <v>11</v>
      </c>
      <c r="B9">
        <v>2</v>
      </c>
    </row>
    <row r="10" spans="1:3" x14ac:dyDescent="0.25">
      <c r="A10" t="s">
        <v>2</v>
      </c>
      <c r="B10">
        <v>1</v>
      </c>
    </row>
    <row r="11" spans="1:3" x14ac:dyDescent="0.25">
      <c r="A11" t="s">
        <v>15</v>
      </c>
      <c r="B11">
        <v>2</v>
      </c>
    </row>
    <row r="12" spans="1:3" x14ac:dyDescent="0.25">
      <c r="A12" t="s">
        <v>1</v>
      </c>
      <c r="B12">
        <v>4</v>
      </c>
      <c r="C12">
        <v>2</v>
      </c>
    </row>
    <row r="13" spans="1:3" x14ac:dyDescent="0.25">
      <c r="A13" t="s">
        <v>32</v>
      </c>
      <c r="B13">
        <v>3</v>
      </c>
    </row>
    <row r="14" spans="1:3" x14ac:dyDescent="0.25">
      <c r="A14" t="s">
        <v>17</v>
      </c>
      <c r="B14">
        <v>2</v>
      </c>
    </row>
    <row r="15" spans="1:3" x14ac:dyDescent="0.25">
      <c r="A15" t="s">
        <v>166</v>
      </c>
      <c r="B15">
        <v>48</v>
      </c>
      <c r="C15">
        <v>1</v>
      </c>
    </row>
    <row r="17" spans="2:3" x14ac:dyDescent="0.25">
      <c r="B17">
        <f>SUM(B3:B15)</f>
        <v>68</v>
      </c>
      <c r="C17">
        <f>SUM(C3:C15)</f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E12" sqref="E12"/>
    </sheetView>
  </sheetViews>
  <sheetFormatPr defaultRowHeight="13.2" x14ac:dyDescent="0.25"/>
  <cols>
    <col min="1" max="1" width="10.77734375" customWidth="1"/>
  </cols>
  <sheetData>
    <row r="1" spans="1:3" ht="15.6" x14ac:dyDescent="0.3">
      <c r="A1" s="1" t="s">
        <v>170</v>
      </c>
    </row>
    <row r="3" spans="1:3" x14ac:dyDescent="0.25">
      <c r="A3" t="s">
        <v>168</v>
      </c>
      <c r="B3">
        <v>1</v>
      </c>
    </row>
    <row r="4" spans="1:3" x14ac:dyDescent="0.25">
      <c r="A4" t="s">
        <v>6</v>
      </c>
      <c r="B4">
        <v>1</v>
      </c>
    </row>
    <row r="5" spans="1:3" x14ac:dyDescent="0.25">
      <c r="A5" t="s">
        <v>4</v>
      </c>
      <c r="B5">
        <v>1</v>
      </c>
      <c r="C5">
        <v>1</v>
      </c>
    </row>
    <row r="6" spans="1:3" x14ac:dyDescent="0.25">
      <c r="A6" t="s">
        <v>9</v>
      </c>
      <c r="B6">
        <v>1</v>
      </c>
    </row>
    <row r="7" spans="1:3" x14ac:dyDescent="0.25">
      <c r="A7" t="s">
        <v>11</v>
      </c>
      <c r="B7">
        <v>1</v>
      </c>
    </row>
    <row r="8" spans="1:3" x14ac:dyDescent="0.25">
      <c r="A8" t="s">
        <v>2</v>
      </c>
      <c r="B8">
        <v>2</v>
      </c>
    </row>
    <row r="9" spans="1:3" x14ac:dyDescent="0.25">
      <c r="A9" t="s">
        <v>14</v>
      </c>
      <c r="B9">
        <v>4</v>
      </c>
    </row>
    <row r="10" spans="1:3" x14ac:dyDescent="0.25">
      <c r="A10" t="s">
        <v>15</v>
      </c>
      <c r="B10">
        <v>1</v>
      </c>
    </row>
    <row r="11" spans="1:3" x14ac:dyDescent="0.25">
      <c r="A11" t="s">
        <v>1</v>
      </c>
      <c r="B11">
        <v>1</v>
      </c>
    </row>
    <row r="12" spans="1:3" x14ac:dyDescent="0.25">
      <c r="A12" t="s">
        <v>17</v>
      </c>
      <c r="B12">
        <v>3</v>
      </c>
    </row>
    <row r="13" spans="1:3" x14ac:dyDescent="0.25">
      <c r="A13" t="s">
        <v>18</v>
      </c>
      <c r="B13">
        <v>1</v>
      </c>
    </row>
    <row r="14" spans="1:3" x14ac:dyDescent="0.25">
      <c r="A14" t="s">
        <v>166</v>
      </c>
      <c r="B14">
        <v>38</v>
      </c>
    </row>
    <row r="16" spans="1:3" x14ac:dyDescent="0.25">
      <c r="B16">
        <f>SUM(B3:B14)</f>
        <v>55</v>
      </c>
      <c r="C16">
        <f>SUM(C3:C14)</f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workbookViewId="0"/>
  </sheetViews>
  <sheetFormatPr defaultRowHeight="13.2" x14ac:dyDescent="0.25"/>
  <cols>
    <col min="1" max="1" width="12.77734375" customWidth="1"/>
  </cols>
  <sheetData>
    <row r="1" spans="1:2" ht="15.6" x14ac:dyDescent="0.3">
      <c r="A1" s="1" t="s">
        <v>165</v>
      </c>
    </row>
    <row r="3" spans="1:2" x14ac:dyDescent="0.25">
      <c r="A3" t="s">
        <v>168</v>
      </c>
      <c r="B3">
        <v>1</v>
      </c>
    </row>
    <row r="4" spans="1:2" x14ac:dyDescent="0.25">
      <c r="A4" t="s">
        <v>169</v>
      </c>
      <c r="B4">
        <v>1</v>
      </c>
    </row>
    <row r="5" spans="1:2" x14ac:dyDescent="0.25">
      <c r="A5" t="s">
        <v>21</v>
      </c>
      <c r="B5">
        <v>4</v>
      </c>
    </row>
    <row r="6" spans="1:2" x14ac:dyDescent="0.25">
      <c r="A6" t="s">
        <v>6</v>
      </c>
      <c r="B6">
        <v>5</v>
      </c>
    </row>
    <row r="7" spans="1:2" x14ac:dyDescent="0.25">
      <c r="A7" t="s">
        <v>8</v>
      </c>
      <c r="B7">
        <v>1</v>
      </c>
    </row>
    <row r="8" spans="1:2" x14ac:dyDescent="0.25">
      <c r="A8" t="s">
        <v>4</v>
      </c>
      <c r="B8">
        <v>13</v>
      </c>
    </row>
    <row r="9" spans="1:2" x14ac:dyDescent="0.25">
      <c r="A9" t="s">
        <v>5</v>
      </c>
      <c r="B9">
        <v>2</v>
      </c>
    </row>
    <row r="10" spans="1:2" x14ac:dyDescent="0.25">
      <c r="A10" t="s">
        <v>9</v>
      </c>
      <c r="B10">
        <v>5</v>
      </c>
    </row>
    <row r="11" spans="1:2" x14ac:dyDescent="0.25">
      <c r="A11" t="s">
        <v>12</v>
      </c>
      <c r="B11">
        <v>1</v>
      </c>
    </row>
    <row r="12" spans="1:2" x14ac:dyDescent="0.25">
      <c r="A12" t="s">
        <v>11</v>
      </c>
      <c r="B12">
        <v>3</v>
      </c>
    </row>
    <row r="13" spans="1:2" x14ac:dyDescent="0.25">
      <c r="A13" t="s">
        <v>2</v>
      </c>
      <c r="B13">
        <v>9</v>
      </c>
    </row>
    <row r="14" spans="1:2" x14ac:dyDescent="0.25">
      <c r="A14" t="s">
        <v>14</v>
      </c>
      <c r="B14">
        <v>4</v>
      </c>
    </row>
    <row r="15" spans="1:2" x14ac:dyDescent="0.25">
      <c r="A15" t="s">
        <v>15</v>
      </c>
      <c r="B15">
        <v>2</v>
      </c>
    </row>
    <row r="16" spans="1:2" x14ac:dyDescent="0.25">
      <c r="A16" t="s">
        <v>1</v>
      </c>
      <c r="B16">
        <v>8</v>
      </c>
    </row>
    <row r="17" spans="1:2" x14ac:dyDescent="0.25">
      <c r="A17" t="s">
        <v>167</v>
      </c>
      <c r="B17">
        <v>1</v>
      </c>
    </row>
    <row r="18" spans="1:2" x14ac:dyDescent="0.25">
      <c r="A18" t="s">
        <v>32</v>
      </c>
      <c r="B18">
        <v>3</v>
      </c>
    </row>
    <row r="19" spans="1:2" x14ac:dyDescent="0.25">
      <c r="A19" t="s">
        <v>17</v>
      </c>
      <c r="B19">
        <v>1</v>
      </c>
    </row>
    <row r="20" spans="1:2" x14ac:dyDescent="0.25">
      <c r="A20" t="s">
        <v>18</v>
      </c>
      <c r="B20">
        <v>2</v>
      </c>
    </row>
    <row r="21" spans="1:2" x14ac:dyDescent="0.25">
      <c r="A21" t="s">
        <v>166</v>
      </c>
      <c r="B21">
        <v>22</v>
      </c>
    </row>
    <row r="23" spans="1:2" x14ac:dyDescent="0.25">
      <c r="B23">
        <f>SUM(B3:B21)</f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2"/>
  <sheetViews>
    <sheetView workbookViewId="0">
      <selection activeCell="B22" sqref="B22"/>
    </sheetView>
  </sheetViews>
  <sheetFormatPr defaultRowHeight="13.2" x14ac:dyDescent="0.25"/>
  <cols>
    <col min="1" max="1" width="10.6640625" customWidth="1"/>
    <col min="2" max="2" width="4.6640625" customWidth="1"/>
  </cols>
  <sheetData>
    <row r="1" spans="1:2" ht="15.6" x14ac:dyDescent="0.3">
      <c r="A1" s="1" t="s">
        <v>0</v>
      </c>
    </row>
    <row r="3" spans="1:2" x14ac:dyDescent="0.25">
      <c r="A3" t="s">
        <v>7</v>
      </c>
      <c r="B3">
        <v>1</v>
      </c>
    </row>
    <row r="4" spans="1:2" x14ac:dyDescent="0.25">
      <c r="A4" t="s">
        <v>6</v>
      </c>
      <c r="B4">
        <v>11</v>
      </c>
    </row>
    <row r="5" spans="1:2" x14ac:dyDescent="0.25">
      <c r="A5" t="s">
        <v>8</v>
      </c>
      <c r="B5">
        <v>5</v>
      </c>
    </row>
    <row r="6" spans="1:2" x14ac:dyDescent="0.25">
      <c r="A6" t="s">
        <v>4</v>
      </c>
      <c r="B6">
        <v>6</v>
      </c>
    </row>
    <row r="7" spans="1:2" x14ac:dyDescent="0.25">
      <c r="A7" t="s">
        <v>5</v>
      </c>
      <c r="B7">
        <v>4</v>
      </c>
    </row>
    <row r="8" spans="1:2" x14ac:dyDescent="0.25">
      <c r="A8" t="s">
        <v>9</v>
      </c>
      <c r="B8">
        <v>5</v>
      </c>
    </row>
    <row r="9" spans="1:2" x14ac:dyDescent="0.25">
      <c r="A9" t="s">
        <v>12</v>
      </c>
      <c r="B9">
        <v>3</v>
      </c>
    </row>
    <row r="10" spans="1:2" x14ac:dyDescent="0.25">
      <c r="A10" t="s">
        <v>11</v>
      </c>
      <c r="B10">
        <v>3</v>
      </c>
    </row>
    <row r="11" spans="1:2" x14ac:dyDescent="0.25">
      <c r="A11" t="s">
        <v>10</v>
      </c>
      <c r="B11">
        <v>1</v>
      </c>
    </row>
    <row r="12" spans="1:2" x14ac:dyDescent="0.25">
      <c r="A12" t="s">
        <v>2</v>
      </c>
      <c r="B12">
        <v>14</v>
      </c>
    </row>
    <row r="13" spans="1:2" x14ac:dyDescent="0.25">
      <c r="A13" t="s">
        <v>13</v>
      </c>
      <c r="B13">
        <v>2</v>
      </c>
    </row>
    <row r="14" spans="1:2" x14ac:dyDescent="0.25">
      <c r="A14" t="s">
        <v>14</v>
      </c>
      <c r="B14">
        <v>1</v>
      </c>
    </row>
    <row r="15" spans="1:2" x14ac:dyDescent="0.25">
      <c r="A15" t="s">
        <v>15</v>
      </c>
      <c r="B15">
        <v>5</v>
      </c>
    </row>
    <row r="16" spans="1:2" x14ac:dyDescent="0.25">
      <c r="A16" t="s">
        <v>1</v>
      </c>
      <c r="B16">
        <v>19</v>
      </c>
    </row>
    <row r="17" spans="1:2" x14ac:dyDescent="0.25">
      <c r="A17" t="s">
        <v>32</v>
      </c>
      <c r="B17">
        <v>2</v>
      </c>
    </row>
    <row r="18" spans="1:2" x14ac:dyDescent="0.25">
      <c r="A18" t="s">
        <v>16</v>
      </c>
      <c r="B18">
        <v>1</v>
      </c>
    </row>
    <row r="19" spans="1:2" x14ac:dyDescent="0.25">
      <c r="A19" t="s">
        <v>17</v>
      </c>
      <c r="B19">
        <v>1</v>
      </c>
    </row>
    <row r="20" spans="1:2" x14ac:dyDescent="0.25">
      <c r="A20" t="s">
        <v>18</v>
      </c>
      <c r="B20">
        <v>3</v>
      </c>
    </row>
    <row r="22" spans="1:2" x14ac:dyDescent="0.25">
      <c r="B22">
        <f>SUM(B3:B20)</f>
        <v>87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workbookViewId="0">
      <selection activeCell="B25" sqref="B25"/>
    </sheetView>
  </sheetViews>
  <sheetFormatPr defaultRowHeight="13.2" x14ac:dyDescent="0.25"/>
  <cols>
    <col min="1" max="1" width="10.6640625" customWidth="1"/>
    <col min="2" max="2" width="6" customWidth="1"/>
    <col min="3" max="3" width="5" customWidth="1"/>
  </cols>
  <sheetData>
    <row r="1" spans="1:3" ht="15.6" x14ac:dyDescent="0.3">
      <c r="A1" s="1" t="s">
        <v>19</v>
      </c>
    </row>
    <row r="2" spans="1:3" ht="15.6" x14ac:dyDescent="0.3">
      <c r="A2" s="1"/>
    </row>
    <row r="3" spans="1:3" ht="15.6" x14ac:dyDescent="0.3">
      <c r="A3" s="1"/>
      <c r="B3" s="4" t="s">
        <v>102</v>
      </c>
      <c r="C3" s="4" t="s">
        <v>103</v>
      </c>
    </row>
    <row r="4" spans="1:3" x14ac:dyDescent="0.25">
      <c r="A4" t="s">
        <v>20</v>
      </c>
      <c r="B4">
        <v>2</v>
      </c>
    </row>
    <row r="5" spans="1:3" x14ac:dyDescent="0.25">
      <c r="A5" t="s">
        <v>21</v>
      </c>
      <c r="B5">
        <v>2</v>
      </c>
    </row>
    <row r="6" spans="1:3" x14ac:dyDescent="0.25">
      <c r="A6" t="s">
        <v>3</v>
      </c>
      <c r="B6">
        <v>2</v>
      </c>
      <c r="C6" s="6">
        <v>1</v>
      </c>
    </row>
    <row r="7" spans="1:3" x14ac:dyDescent="0.25">
      <c r="A7" t="s">
        <v>25</v>
      </c>
      <c r="B7">
        <v>1</v>
      </c>
      <c r="C7" s="5"/>
    </row>
    <row r="8" spans="1:3" x14ac:dyDescent="0.25">
      <c r="A8" t="s">
        <v>8</v>
      </c>
      <c r="B8">
        <v>1</v>
      </c>
      <c r="C8" s="5"/>
    </row>
    <row r="9" spans="1:3" x14ac:dyDescent="0.25">
      <c r="A9" t="s">
        <v>4</v>
      </c>
      <c r="B9">
        <v>4</v>
      </c>
      <c r="C9" s="5"/>
    </row>
    <row r="10" spans="1:3" x14ac:dyDescent="0.25">
      <c r="A10" t="s">
        <v>22</v>
      </c>
      <c r="B10">
        <v>3</v>
      </c>
      <c r="C10" s="5"/>
    </row>
    <row r="11" spans="1:3" x14ac:dyDescent="0.25">
      <c r="A11" t="s">
        <v>23</v>
      </c>
      <c r="B11">
        <v>4</v>
      </c>
      <c r="C11" s="6">
        <v>1</v>
      </c>
    </row>
    <row r="12" spans="1:3" x14ac:dyDescent="0.25">
      <c r="A12" t="s">
        <v>5</v>
      </c>
      <c r="B12">
        <v>3</v>
      </c>
    </row>
    <row r="13" spans="1:3" x14ac:dyDescent="0.25">
      <c r="A13" t="s">
        <v>9</v>
      </c>
      <c r="B13">
        <v>6</v>
      </c>
    </row>
    <row r="14" spans="1:3" x14ac:dyDescent="0.25">
      <c r="A14" t="s">
        <v>12</v>
      </c>
      <c r="B14">
        <v>3</v>
      </c>
    </row>
    <row r="15" spans="1:3" x14ac:dyDescent="0.25">
      <c r="A15" t="s">
        <v>11</v>
      </c>
      <c r="B15">
        <v>5</v>
      </c>
    </row>
    <row r="16" spans="1:3" x14ac:dyDescent="0.25">
      <c r="A16" t="s">
        <v>2</v>
      </c>
      <c r="B16">
        <v>5</v>
      </c>
    </row>
    <row r="17" spans="1:3" x14ac:dyDescent="0.25">
      <c r="A17" t="s">
        <v>13</v>
      </c>
      <c r="B17">
        <v>2</v>
      </c>
    </row>
    <row r="18" spans="1:3" x14ac:dyDescent="0.25">
      <c r="A18" t="s">
        <v>14</v>
      </c>
      <c r="B18">
        <v>4</v>
      </c>
    </row>
    <row r="19" spans="1:3" x14ac:dyDescent="0.25">
      <c r="A19" t="s">
        <v>24</v>
      </c>
      <c r="B19">
        <v>2</v>
      </c>
    </row>
    <row r="20" spans="1:3" x14ac:dyDescent="0.25">
      <c r="A20" t="s">
        <v>15</v>
      </c>
      <c r="B20">
        <v>2</v>
      </c>
    </row>
    <row r="21" spans="1:3" x14ac:dyDescent="0.25">
      <c r="A21" t="s">
        <v>1</v>
      </c>
      <c r="B21">
        <v>7</v>
      </c>
    </row>
    <row r="22" spans="1:3" x14ac:dyDescent="0.25">
      <c r="A22" t="s">
        <v>32</v>
      </c>
      <c r="B22">
        <v>3</v>
      </c>
    </row>
    <row r="23" spans="1:3" x14ac:dyDescent="0.25">
      <c r="A23" t="s">
        <v>18</v>
      </c>
      <c r="B23">
        <v>4</v>
      </c>
    </row>
    <row r="25" spans="1:3" x14ac:dyDescent="0.25">
      <c r="B25">
        <f>SUM(B4:B23)</f>
        <v>65</v>
      </c>
      <c r="C25">
        <f>SUM(C4:C23)</f>
        <v>2</v>
      </c>
    </row>
  </sheetData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00-04</vt:lpstr>
      <vt:lpstr>2005</vt:lpstr>
      <vt:lpstr>2006</vt:lpstr>
      <vt:lpstr>2007</vt:lpstr>
      <vt:lpstr>2008</vt:lpstr>
      <vt:lpstr>2009</vt:lpstr>
      <vt:lpstr>05-09</vt:lpstr>
      <vt:lpstr>2010</vt:lpstr>
      <vt:lpstr>2011</vt:lpstr>
      <vt:lpstr>2012</vt:lpstr>
      <vt:lpstr>2013</vt:lpstr>
      <vt:lpstr>2014</vt:lpstr>
      <vt:lpstr>10-14</vt:lpstr>
      <vt:lpstr>2015</vt:lpstr>
      <vt:lpstr>2016</vt:lpstr>
      <vt:lpstr>2017</vt:lpstr>
      <vt:lpstr>2018</vt:lpstr>
      <vt:lpstr>2019</vt:lpstr>
      <vt:lpstr>15-19</vt:lpstr>
      <vt:lpstr>2020</vt:lpstr>
      <vt:lpstr>2021</vt:lpstr>
      <vt:lpstr>2022</vt:lpstr>
      <vt:lpstr>2023</vt:lpstr>
      <vt:lpstr>2024</vt:lpstr>
      <vt:lpstr>20-24</vt:lpstr>
      <vt:lpstr>2025</vt:lpstr>
      <vt:lpstr>93-99</vt:lpstr>
      <vt:lpstr>00-23</vt:lpstr>
      <vt:lpstr>career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Stephens, Mark</cp:lastModifiedBy>
  <cp:lastPrinted>2023-04-12T15:57:10Z</cp:lastPrinted>
  <dcterms:created xsi:type="dcterms:W3CDTF">2000-11-16T22:35:19Z</dcterms:created>
  <dcterms:modified xsi:type="dcterms:W3CDTF">2025-09-23T19:07:44Z</dcterms:modified>
</cp:coreProperties>
</file>