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710241f25be9939/Documents/websites/casualscricket/stats/stats2025/"/>
    </mc:Choice>
  </mc:AlternateContent>
  <xr:revisionPtr revIDLastSave="4" documentId="13_ncr:1_{D9F3518C-26F6-4EAD-8414-101B849A82A9}" xr6:coauthVersionLast="47" xr6:coauthVersionMax="47" xr10:uidLastSave="{FF2F7330-837F-464E-9214-29E53A68B1DC}"/>
  <bookViews>
    <workbookView xWindow="-110" yWindow="-110" windowWidth="19420" windowHeight="10300" tabRatio="601" firstSheet="23" activeTab="33" xr2:uid="{00000000-000D-0000-FFFF-FFFF00000000}"/>
  </bookViews>
  <sheets>
    <sheet name="93" sheetId="16" r:id="rId1"/>
    <sheet name="94" sheetId="15" r:id="rId2"/>
    <sheet name="95" sheetId="14" r:id="rId3"/>
    <sheet name="96" sheetId="13" r:id="rId4"/>
    <sheet name="97" sheetId="12" r:id="rId5"/>
    <sheet name="98" sheetId="1" r:id="rId6"/>
    <sheet name="99" sheetId="3" r:id="rId7"/>
    <sheet name="00" sheetId="4" r:id="rId8"/>
    <sheet name="01" sheetId="5" r:id="rId9"/>
    <sheet name="02" sheetId="6" r:id="rId10"/>
    <sheet name="03" sheetId="17" r:id="rId11"/>
    <sheet name="04" sheetId="7" r:id="rId12"/>
    <sheet name="05" sheetId="8" r:id="rId13"/>
    <sheet name="06" sheetId="18" r:id="rId14"/>
    <sheet name="07" sheetId="19" r:id="rId15"/>
    <sheet name="08" sheetId="20" r:id="rId16"/>
    <sheet name="09" sheetId="21" r:id="rId17"/>
    <sheet name="10" sheetId="23" r:id="rId18"/>
    <sheet name="11" sheetId="22" r:id="rId19"/>
    <sheet name="12" sheetId="25" r:id="rId20"/>
    <sheet name="13" sheetId="26" r:id="rId21"/>
    <sheet name="14" sheetId="27" r:id="rId22"/>
    <sheet name="15" sheetId="29" r:id="rId23"/>
    <sheet name="16" sheetId="30" r:id="rId24"/>
    <sheet name="17" sheetId="32" r:id="rId25"/>
    <sheet name="18" sheetId="33" r:id="rId26"/>
    <sheet name="19" sheetId="34" r:id="rId27"/>
    <sheet name="20" sheetId="35" r:id="rId28"/>
    <sheet name="21" sheetId="36" r:id="rId29"/>
    <sheet name="22" sheetId="37" r:id="rId30"/>
    <sheet name="23" sheetId="38" r:id="rId31"/>
    <sheet name="24" sheetId="39" r:id="rId32"/>
    <sheet name="25" sheetId="40" r:id="rId33"/>
    <sheet name="Career" sheetId="10" r:id="rId34"/>
    <sheet name="Career runs by season" sheetId="31" r:id="rId35"/>
    <sheet name="The Cazh" sheetId="24" r:id="rId36"/>
  </sheets>
  <definedNames>
    <definedName name="_xlnm.Print_Area" localSheetId="7">'00'!$A$1:$AQ$41</definedName>
    <definedName name="_xlnm.Print_Area" localSheetId="5">'98'!$A$1:$AH$41</definedName>
    <definedName name="_xlnm.Print_Titles" localSheetId="33">Career!$2:$2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0" i="10" l="1"/>
  <c r="K49" i="10"/>
  <c r="B50" i="10" l="1"/>
  <c r="B49" i="10"/>
  <c r="AI62" i="31"/>
  <c r="AI26" i="31"/>
  <c r="AI93" i="31"/>
  <c r="AI94" i="31"/>
  <c r="AI38" i="31"/>
  <c r="AI75" i="31"/>
  <c r="AI69" i="31"/>
  <c r="AI47" i="31"/>
  <c r="AI48" i="31"/>
  <c r="AI49" i="31"/>
  <c r="AI50" i="31"/>
  <c r="AI51" i="31"/>
  <c r="AI52" i="31"/>
  <c r="AI21" i="31"/>
  <c r="AI78" i="31"/>
  <c r="AI4" i="31"/>
  <c r="AI5" i="31"/>
  <c r="AI106" i="31"/>
  <c r="AI6" i="31"/>
  <c r="AI7" i="31"/>
  <c r="AI8" i="31"/>
  <c r="AI9" i="31"/>
  <c r="AI10" i="31"/>
  <c r="AI11" i="31"/>
  <c r="AI12" i="31"/>
  <c r="AI13" i="31"/>
  <c r="AI14" i="31"/>
  <c r="AI15" i="31"/>
  <c r="AI16" i="31"/>
  <c r="AI17" i="31"/>
  <c r="AI18" i="31"/>
  <c r="AI19" i="31"/>
  <c r="AI20" i="31"/>
  <c r="AI22" i="31"/>
  <c r="AI23" i="31"/>
  <c r="AI24" i="31"/>
  <c r="AI25" i="31"/>
  <c r="AI27" i="31"/>
  <c r="AI28" i="31"/>
  <c r="AI144" i="31"/>
  <c r="AI145" i="31"/>
  <c r="AI150" i="31"/>
  <c r="AI29" i="31"/>
  <c r="AI30" i="31"/>
  <c r="AI31" i="31"/>
  <c r="AI32" i="31"/>
  <c r="AI33" i="31"/>
  <c r="AI34" i="31"/>
  <c r="AI35" i="31"/>
  <c r="AI36" i="31"/>
  <c r="AI162" i="31"/>
  <c r="AI37" i="31"/>
  <c r="AI39" i="31"/>
  <c r="AI40" i="31"/>
  <c r="AI41" i="31"/>
  <c r="AI42" i="31"/>
  <c r="AI43" i="31"/>
  <c r="AI44" i="31"/>
  <c r="AI45" i="31"/>
  <c r="AI46" i="31"/>
  <c r="AI53" i="31"/>
  <c r="AI54" i="31"/>
  <c r="AI55" i="31"/>
  <c r="AI56" i="31"/>
  <c r="AI57" i="31"/>
  <c r="AI58" i="31"/>
  <c r="AI59" i="31"/>
  <c r="AI60" i="31"/>
  <c r="AI61" i="31"/>
  <c r="AI63" i="31"/>
  <c r="AI64" i="31"/>
  <c r="AI65" i="31"/>
  <c r="AI66" i="31"/>
  <c r="AI67" i="31"/>
  <c r="AI68" i="31"/>
  <c r="AI70" i="31"/>
  <c r="AI71" i="31"/>
  <c r="AI72" i="31"/>
  <c r="AI73" i="31"/>
  <c r="AI74" i="31"/>
  <c r="AI76" i="31"/>
  <c r="AI77" i="31"/>
  <c r="AI79" i="31"/>
  <c r="AI80" i="31"/>
  <c r="AI81" i="31"/>
  <c r="AI82" i="31"/>
  <c r="AI83" i="31"/>
  <c r="AI84" i="31"/>
  <c r="AI85" i="31"/>
  <c r="AI86" i="31"/>
  <c r="AI87" i="31"/>
  <c r="AI88" i="31"/>
  <c r="AI89" i="31"/>
  <c r="AI90" i="31"/>
  <c r="AI91" i="31"/>
  <c r="AI92" i="31"/>
  <c r="AI95" i="31"/>
  <c r="AI96" i="31"/>
  <c r="AI97" i="31"/>
  <c r="AI98" i="31"/>
  <c r="AI3" i="31"/>
  <c r="AH286" i="31"/>
  <c r="AH285" i="31"/>
  <c r="X15" i="40" l="1"/>
  <c r="W15" i="40"/>
  <c r="K69" i="10"/>
  <c r="J69" i="10"/>
  <c r="I69" i="10"/>
  <c r="H69" i="10"/>
  <c r="G69" i="10"/>
  <c r="D69" i="10"/>
  <c r="C69" i="10"/>
  <c r="B69" i="10"/>
  <c r="W32" i="40"/>
  <c r="X32" i="40"/>
  <c r="AF32" i="40" s="1"/>
  <c r="K100" i="10"/>
  <c r="K95" i="10"/>
  <c r="K93" i="10"/>
  <c r="K92" i="10"/>
  <c r="K91" i="10"/>
  <c r="K90" i="10"/>
  <c r="K89" i="10"/>
  <c r="K87" i="10"/>
  <c r="K86" i="10"/>
  <c r="K85" i="10"/>
  <c r="K80" i="10"/>
  <c r="K79" i="10"/>
  <c r="K78" i="10"/>
  <c r="K75" i="10"/>
  <c r="K74" i="10"/>
  <c r="K73" i="10"/>
  <c r="K72" i="10"/>
  <c r="K70" i="10"/>
  <c r="K68" i="10"/>
  <c r="K67" i="10"/>
  <c r="K66" i="10"/>
  <c r="K62" i="10"/>
  <c r="K61" i="10"/>
  <c r="K60" i="10"/>
  <c r="K58" i="10"/>
  <c r="K57" i="10"/>
  <c r="K56" i="10"/>
  <c r="K53" i="10"/>
  <c r="K52" i="10"/>
  <c r="K51" i="10"/>
  <c r="K48" i="10"/>
  <c r="K44" i="10"/>
  <c r="K41" i="10"/>
  <c r="K40" i="10"/>
  <c r="K39" i="10"/>
  <c r="K38" i="10"/>
  <c r="K37" i="10"/>
  <c r="K34" i="10"/>
  <c r="K32" i="10"/>
  <c r="K31" i="10"/>
  <c r="K30" i="10"/>
  <c r="K28" i="10"/>
  <c r="K27" i="10"/>
  <c r="K26" i="10"/>
  <c r="K25" i="10"/>
  <c r="K24" i="10"/>
  <c r="K20" i="10"/>
  <c r="K19" i="10"/>
  <c r="K17" i="10"/>
  <c r="K16" i="10"/>
  <c r="K15" i="10"/>
  <c r="K14" i="10"/>
  <c r="K13" i="10"/>
  <c r="J100" i="10"/>
  <c r="I100" i="10"/>
  <c r="H100" i="10"/>
  <c r="G100" i="10"/>
  <c r="J99" i="10"/>
  <c r="I99" i="10"/>
  <c r="H99" i="10"/>
  <c r="G99" i="10"/>
  <c r="J98" i="10"/>
  <c r="I98" i="10"/>
  <c r="H98" i="10"/>
  <c r="G98" i="10"/>
  <c r="J97" i="10"/>
  <c r="I97" i="10"/>
  <c r="H97" i="10"/>
  <c r="G97" i="10"/>
  <c r="J96" i="10"/>
  <c r="I96" i="10"/>
  <c r="H96" i="10"/>
  <c r="G96" i="10"/>
  <c r="J95" i="10"/>
  <c r="I95" i="10"/>
  <c r="H95" i="10"/>
  <c r="G95" i="10"/>
  <c r="J94" i="10"/>
  <c r="I94" i="10"/>
  <c r="H94" i="10"/>
  <c r="G94" i="10"/>
  <c r="J93" i="10"/>
  <c r="I93" i="10"/>
  <c r="H93" i="10"/>
  <c r="G93" i="10"/>
  <c r="J92" i="10"/>
  <c r="I92" i="10"/>
  <c r="H92" i="10"/>
  <c r="G92" i="10"/>
  <c r="J91" i="10"/>
  <c r="I91" i="10"/>
  <c r="H91" i="10"/>
  <c r="G91" i="10"/>
  <c r="J90" i="10"/>
  <c r="I90" i="10"/>
  <c r="H90" i="10"/>
  <c r="G90" i="10"/>
  <c r="J89" i="10"/>
  <c r="I89" i="10"/>
  <c r="H89" i="10"/>
  <c r="G89" i="10"/>
  <c r="J88" i="10"/>
  <c r="I88" i="10"/>
  <c r="H88" i="10"/>
  <c r="G88" i="10"/>
  <c r="J87" i="10"/>
  <c r="I87" i="10"/>
  <c r="H87" i="10"/>
  <c r="G87" i="10"/>
  <c r="J86" i="10"/>
  <c r="I86" i="10"/>
  <c r="H86" i="10"/>
  <c r="G86" i="10"/>
  <c r="J85" i="10"/>
  <c r="I85" i="10"/>
  <c r="H85" i="10"/>
  <c r="G85" i="10"/>
  <c r="J84" i="10"/>
  <c r="I84" i="10"/>
  <c r="H84" i="10"/>
  <c r="G84" i="10"/>
  <c r="J83" i="10"/>
  <c r="I83" i="10"/>
  <c r="H83" i="10"/>
  <c r="G83" i="10"/>
  <c r="J82" i="10"/>
  <c r="I82" i="10"/>
  <c r="H82" i="10"/>
  <c r="G82" i="10"/>
  <c r="J81" i="10"/>
  <c r="I81" i="10"/>
  <c r="H81" i="10"/>
  <c r="G81" i="10"/>
  <c r="J80" i="10"/>
  <c r="I80" i="10"/>
  <c r="H80" i="10"/>
  <c r="G80" i="10"/>
  <c r="J79" i="10"/>
  <c r="I79" i="10"/>
  <c r="H79" i="10"/>
  <c r="G79" i="10"/>
  <c r="J78" i="10"/>
  <c r="I78" i="10"/>
  <c r="H78" i="10"/>
  <c r="G78" i="10"/>
  <c r="J77" i="10"/>
  <c r="I77" i="10"/>
  <c r="H77" i="10"/>
  <c r="G77" i="10"/>
  <c r="J76" i="10"/>
  <c r="I76" i="10"/>
  <c r="H76" i="10"/>
  <c r="G76" i="10"/>
  <c r="J75" i="10"/>
  <c r="I75" i="10"/>
  <c r="H75" i="10"/>
  <c r="G75" i="10"/>
  <c r="J74" i="10"/>
  <c r="I74" i="10"/>
  <c r="H74" i="10"/>
  <c r="G74" i="10"/>
  <c r="J73" i="10"/>
  <c r="I73" i="10"/>
  <c r="H73" i="10"/>
  <c r="G73" i="10"/>
  <c r="J72" i="10"/>
  <c r="I72" i="10"/>
  <c r="H72" i="10"/>
  <c r="G72" i="10"/>
  <c r="J71" i="10"/>
  <c r="I71" i="10"/>
  <c r="H71" i="10"/>
  <c r="G71" i="10"/>
  <c r="J70" i="10"/>
  <c r="I70" i="10"/>
  <c r="H70" i="10"/>
  <c r="G70" i="10"/>
  <c r="J68" i="10"/>
  <c r="I68" i="10"/>
  <c r="H68" i="10"/>
  <c r="G68" i="10"/>
  <c r="J67" i="10"/>
  <c r="I67" i="10"/>
  <c r="H67" i="10"/>
  <c r="G67" i="10"/>
  <c r="J66" i="10"/>
  <c r="I66" i="10"/>
  <c r="H66" i="10"/>
  <c r="G66" i="10"/>
  <c r="J65" i="10"/>
  <c r="I65" i="10"/>
  <c r="H65" i="10"/>
  <c r="G65" i="10"/>
  <c r="J64" i="10"/>
  <c r="I64" i="10"/>
  <c r="H64" i="10"/>
  <c r="G64" i="10"/>
  <c r="J63" i="10"/>
  <c r="I63" i="10"/>
  <c r="H63" i="10"/>
  <c r="G63" i="10"/>
  <c r="J62" i="10"/>
  <c r="I62" i="10"/>
  <c r="H62" i="10"/>
  <c r="G62" i="10"/>
  <c r="J61" i="10"/>
  <c r="I61" i="10"/>
  <c r="H61" i="10"/>
  <c r="G61" i="10"/>
  <c r="J60" i="10"/>
  <c r="I60" i="10"/>
  <c r="H60" i="10"/>
  <c r="G60" i="10"/>
  <c r="J59" i="10"/>
  <c r="I59" i="10"/>
  <c r="H59" i="10"/>
  <c r="G59" i="10"/>
  <c r="J58" i="10"/>
  <c r="I58" i="10"/>
  <c r="H58" i="10"/>
  <c r="G58" i="10"/>
  <c r="J57" i="10"/>
  <c r="I57" i="10"/>
  <c r="H57" i="10"/>
  <c r="G57" i="10"/>
  <c r="J56" i="10"/>
  <c r="I56" i="10"/>
  <c r="H56" i="10"/>
  <c r="G56" i="10"/>
  <c r="J55" i="10"/>
  <c r="I55" i="10"/>
  <c r="H55" i="10"/>
  <c r="G55" i="10"/>
  <c r="J54" i="10"/>
  <c r="I54" i="10"/>
  <c r="H54" i="10"/>
  <c r="G54" i="10"/>
  <c r="J53" i="10"/>
  <c r="I53" i="10"/>
  <c r="H53" i="10"/>
  <c r="G53" i="10"/>
  <c r="J52" i="10"/>
  <c r="I52" i="10"/>
  <c r="H52" i="10"/>
  <c r="G52" i="10"/>
  <c r="J51" i="10"/>
  <c r="I51" i="10"/>
  <c r="H51" i="10"/>
  <c r="G51" i="10"/>
  <c r="J50" i="10"/>
  <c r="I50" i="10"/>
  <c r="H50" i="10"/>
  <c r="G50" i="10"/>
  <c r="J49" i="10"/>
  <c r="I49" i="10"/>
  <c r="H49" i="10"/>
  <c r="G49" i="10"/>
  <c r="J48" i="10"/>
  <c r="I48" i="10"/>
  <c r="H48" i="10"/>
  <c r="G48" i="10"/>
  <c r="J47" i="10"/>
  <c r="I47" i="10"/>
  <c r="H47" i="10"/>
  <c r="G47" i="10"/>
  <c r="J46" i="10"/>
  <c r="I46" i="10"/>
  <c r="H46" i="10"/>
  <c r="G46" i="10"/>
  <c r="J45" i="10"/>
  <c r="I45" i="10"/>
  <c r="H45" i="10"/>
  <c r="G45" i="10"/>
  <c r="J44" i="10"/>
  <c r="I44" i="10"/>
  <c r="H44" i="10"/>
  <c r="G44" i="10"/>
  <c r="J43" i="10"/>
  <c r="I43" i="10"/>
  <c r="H43" i="10"/>
  <c r="G43" i="10"/>
  <c r="J42" i="10"/>
  <c r="I42" i="10"/>
  <c r="H42" i="10"/>
  <c r="G42" i="10"/>
  <c r="J41" i="10"/>
  <c r="I41" i="10"/>
  <c r="H41" i="10"/>
  <c r="G41" i="10"/>
  <c r="J40" i="10"/>
  <c r="I40" i="10"/>
  <c r="H40" i="10"/>
  <c r="G40" i="10"/>
  <c r="J39" i="10"/>
  <c r="I39" i="10"/>
  <c r="H39" i="10"/>
  <c r="G39" i="10"/>
  <c r="J38" i="10"/>
  <c r="I38" i="10"/>
  <c r="H38" i="10"/>
  <c r="G38" i="10"/>
  <c r="J37" i="10"/>
  <c r="I37" i="10"/>
  <c r="H37" i="10"/>
  <c r="G37" i="10"/>
  <c r="J36" i="10"/>
  <c r="I36" i="10"/>
  <c r="H36" i="10"/>
  <c r="G36" i="10"/>
  <c r="J35" i="10"/>
  <c r="I35" i="10"/>
  <c r="H35" i="10"/>
  <c r="G35" i="10"/>
  <c r="J34" i="10"/>
  <c r="I34" i="10"/>
  <c r="H34" i="10"/>
  <c r="G34" i="10"/>
  <c r="J33" i="10"/>
  <c r="I33" i="10"/>
  <c r="H33" i="10"/>
  <c r="G33" i="10"/>
  <c r="J32" i="10"/>
  <c r="I32" i="10"/>
  <c r="H32" i="10"/>
  <c r="G32" i="10"/>
  <c r="J31" i="10"/>
  <c r="I31" i="10"/>
  <c r="H31" i="10"/>
  <c r="G31" i="10"/>
  <c r="J30" i="10"/>
  <c r="I30" i="10"/>
  <c r="H30" i="10"/>
  <c r="G30" i="10"/>
  <c r="J29" i="10"/>
  <c r="I29" i="10"/>
  <c r="H29" i="10"/>
  <c r="G29" i="10"/>
  <c r="J28" i="10"/>
  <c r="I28" i="10"/>
  <c r="H28" i="10"/>
  <c r="G28" i="10"/>
  <c r="J27" i="10"/>
  <c r="I27" i="10"/>
  <c r="H27" i="10"/>
  <c r="G27" i="10"/>
  <c r="J26" i="10"/>
  <c r="I26" i="10"/>
  <c r="H26" i="10"/>
  <c r="G26" i="10"/>
  <c r="J25" i="10"/>
  <c r="I25" i="10"/>
  <c r="H25" i="10"/>
  <c r="G25" i="10"/>
  <c r="J24" i="10"/>
  <c r="I24" i="10"/>
  <c r="H24" i="10"/>
  <c r="G24" i="10"/>
  <c r="J23" i="10"/>
  <c r="I23" i="10"/>
  <c r="H23" i="10"/>
  <c r="G23" i="10"/>
  <c r="J22" i="10"/>
  <c r="I22" i="10"/>
  <c r="H22" i="10"/>
  <c r="G22" i="10"/>
  <c r="J21" i="10"/>
  <c r="I21" i="10"/>
  <c r="H21" i="10"/>
  <c r="G21" i="10"/>
  <c r="J20" i="10"/>
  <c r="I20" i="10"/>
  <c r="H20" i="10"/>
  <c r="G20" i="10"/>
  <c r="J19" i="10"/>
  <c r="I19" i="10"/>
  <c r="H19" i="10"/>
  <c r="G19" i="10"/>
  <c r="J18" i="10"/>
  <c r="I18" i="10"/>
  <c r="H18" i="10"/>
  <c r="G18" i="10"/>
  <c r="J17" i="10"/>
  <c r="I17" i="10"/>
  <c r="H17" i="10"/>
  <c r="G17" i="10"/>
  <c r="J16" i="10"/>
  <c r="I16" i="10"/>
  <c r="H16" i="10"/>
  <c r="G16" i="10"/>
  <c r="J15" i="10"/>
  <c r="I15" i="10"/>
  <c r="H15" i="10"/>
  <c r="G15" i="10"/>
  <c r="J14" i="10"/>
  <c r="I14" i="10"/>
  <c r="H14" i="10"/>
  <c r="G14" i="10"/>
  <c r="J13" i="10"/>
  <c r="I13" i="10"/>
  <c r="H13" i="10"/>
  <c r="G13" i="10"/>
  <c r="D100" i="10"/>
  <c r="C100" i="10"/>
  <c r="D99" i="10"/>
  <c r="D98" i="10"/>
  <c r="D97" i="10"/>
  <c r="D96" i="10"/>
  <c r="D95" i="10"/>
  <c r="C95" i="10"/>
  <c r="D94" i="10"/>
  <c r="D93" i="10"/>
  <c r="C93" i="10"/>
  <c r="D92" i="10"/>
  <c r="C92" i="10"/>
  <c r="D91" i="10"/>
  <c r="C91" i="10"/>
  <c r="D90" i="10"/>
  <c r="C90" i="10"/>
  <c r="D89" i="10"/>
  <c r="C89" i="10"/>
  <c r="D88" i="10"/>
  <c r="D87" i="10"/>
  <c r="C87" i="10"/>
  <c r="D86" i="10"/>
  <c r="C86" i="10"/>
  <c r="D85" i="10"/>
  <c r="C85" i="10"/>
  <c r="D84" i="10"/>
  <c r="D83" i="10"/>
  <c r="D82" i="10"/>
  <c r="D81" i="10"/>
  <c r="D80" i="10"/>
  <c r="C80" i="10"/>
  <c r="D79" i="10"/>
  <c r="C79" i="10"/>
  <c r="D78" i="10"/>
  <c r="C78" i="10"/>
  <c r="D77" i="10"/>
  <c r="D76" i="10"/>
  <c r="D75" i="10"/>
  <c r="C75" i="10"/>
  <c r="D74" i="10"/>
  <c r="C74" i="10"/>
  <c r="D73" i="10"/>
  <c r="C73" i="10"/>
  <c r="D72" i="10"/>
  <c r="C72" i="10"/>
  <c r="D71" i="10"/>
  <c r="D70" i="10"/>
  <c r="C70" i="10"/>
  <c r="D68" i="10"/>
  <c r="C68" i="10"/>
  <c r="D67" i="10"/>
  <c r="C67" i="10"/>
  <c r="D66" i="10"/>
  <c r="C66" i="10"/>
  <c r="D65" i="10"/>
  <c r="D64" i="10"/>
  <c r="D63" i="10"/>
  <c r="D62" i="10"/>
  <c r="C62" i="10"/>
  <c r="D61" i="10"/>
  <c r="C61" i="10"/>
  <c r="D60" i="10"/>
  <c r="C60" i="10"/>
  <c r="D59" i="10"/>
  <c r="D58" i="10"/>
  <c r="C58" i="10"/>
  <c r="D57" i="10"/>
  <c r="C57" i="10"/>
  <c r="D56" i="10"/>
  <c r="C56" i="10"/>
  <c r="D55" i="10"/>
  <c r="D54" i="10"/>
  <c r="D53" i="10"/>
  <c r="C53" i="10"/>
  <c r="D52" i="10"/>
  <c r="C52" i="10"/>
  <c r="D51" i="10"/>
  <c r="C51" i="10"/>
  <c r="D50" i="10"/>
  <c r="D49" i="10"/>
  <c r="D48" i="10"/>
  <c r="C48" i="10"/>
  <c r="D47" i="10"/>
  <c r="D46" i="10"/>
  <c r="D45" i="10"/>
  <c r="D44" i="10"/>
  <c r="C44" i="10"/>
  <c r="D43" i="10"/>
  <c r="D42" i="10"/>
  <c r="D41" i="10"/>
  <c r="C41" i="10"/>
  <c r="D40" i="10"/>
  <c r="C40" i="10"/>
  <c r="D39" i="10"/>
  <c r="C39" i="10"/>
  <c r="D38" i="10"/>
  <c r="C38" i="10"/>
  <c r="D37" i="10"/>
  <c r="C37" i="10"/>
  <c r="D36" i="10"/>
  <c r="D35" i="10"/>
  <c r="D34" i="10"/>
  <c r="C34" i="10"/>
  <c r="D33" i="10"/>
  <c r="D32" i="10"/>
  <c r="C32" i="10"/>
  <c r="D31" i="10"/>
  <c r="C31" i="10"/>
  <c r="D30" i="10"/>
  <c r="C30" i="10"/>
  <c r="D29" i="10"/>
  <c r="D28" i="10"/>
  <c r="C28" i="10"/>
  <c r="D27" i="10"/>
  <c r="C27" i="10"/>
  <c r="D26" i="10"/>
  <c r="C26" i="10"/>
  <c r="D25" i="10"/>
  <c r="C25" i="10"/>
  <c r="D24" i="10"/>
  <c r="C24" i="10"/>
  <c r="D23" i="10"/>
  <c r="D22" i="10"/>
  <c r="D21" i="10"/>
  <c r="D20" i="10"/>
  <c r="C20" i="10"/>
  <c r="D19" i="10"/>
  <c r="C19" i="10"/>
  <c r="D18" i="10"/>
  <c r="D17" i="10"/>
  <c r="C17" i="10"/>
  <c r="D16" i="10"/>
  <c r="C16" i="10"/>
  <c r="D15" i="10"/>
  <c r="C15" i="10"/>
  <c r="D14" i="10"/>
  <c r="C14" i="10"/>
  <c r="D13" i="10"/>
  <c r="C13" i="10"/>
  <c r="B62" i="10"/>
  <c r="B48" i="10"/>
  <c r="B40" i="10"/>
  <c r="B34" i="10"/>
  <c r="B28" i="10"/>
  <c r="B27" i="10"/>
  <c r="B25" i="10"/>
  <c r="B13" i="10"/>
  <c r="K286" i="10"/>
  <c r="J286" i="10"/>
  <c r="I286" i="10"/>
  <c r="H286" i="10"/>
  <c r="G286" i="10"/>
  <c r="K285" i="10"/>
  <c r="J285" i="10"/>
  <c r="I285" i="10"/>
  <c r="H285" i="10"/>
  <c r="G285" i="10"/>
  <c r="K284" i="10"/>
  <c r="J284" i="10"/>
  <c r="I284" i="10"/>
  <c r="H284" i="10"/>
  <c r="G284" i="10"/>
  <c r="K283" i="10"/>
  <c r="J283" i="10"/>
  <c r="I283" i="10"/>
  <c r="H283" i="10"/>
  <c r="G283" i="10"/>
  <c r="K282" i="10"/>
  <c r="J282" i="10"/>
  <c r="I282" i="10"/>
  <c r="H282" i="10"/>
  <c r="G282" i="10"/>
  <c r="K281" i="10"/>
  <c r="J281" i="10"/>
  <c r="I281" i="10"/>
  <c r="H281" i="10"/>
  <c r="G281" i="10"/>
  <c r="K280" i="10"/>
  <c r="J280" i="10"/>
  <c r="I280" i="10"/>
  <c r="H280" i="10"/>
  <c r="G280" i="10"/>
  <c r="K279" i="10"/>
  <c r="J279" i="10"/>
  <c r="I279" i="10"/>
  <c r="H279" i="10"/>
  <c r="G279" i="10"/>
  <c r="K278" i="10"/>
  <c r="J278" i="10"/>
  <c r="I278" i="10"/>
  <c r="H278" i="10"/>
  <c r="G278" i="10"/>
  <c r="K277" i="10"/>
  <c r="J277" i="10"/>
  <c r="I277" i="10"/>
  <c r="H277" i="10"/>
  <c r="G277" i="10"/>
  <c r="K276" i="10"/>
  <c r="J276" i="10"/>
  <c r="I276" i="10"/>
  <c r="H276" i="10"/>
  <c r="G276" i="10"/>
  <c r="K275" i="10"/>
  <c r="J275" i="10"/>
  <c r="I275" i="10"/>
  <c r="H275" i="10"/>
  <c r="G275" i="10"/>
  <c r="K274" i="10"/>
  <c r="J274" i="10"/>
  <c r="I274" i="10"/>
  <c r="H274" i="10"/>
  <c r="G274" i="10"/>
  <c r="K273" i="10"/>
  <c r="J273" i="10"/>
  <c r="I273" i="10"/>
  <c r="H273" i="10"/>
  <c r="G273" i="10"/>
  <c r="K272" i="10"/>
  <c r="J272" i="10"/>
  <c r="I272" i="10"/>
  <c r="H272" i="10"/>
  <c r="G272" i="10"/>
  <c r="K271" i="10"/>
  <c r="J271" i="10"/>
  <c r="I271" i="10"/>
  <c r="H271" i="10"/>
  <c r="G271" i="10"/>
  <c r="K270" i="10"/>
  <c r="J270" i="10"/>
  <c r="I270" i="10"/>
  <c r="H270" i="10"/>
  <c r="G270" i="10"/>
  <c r="K269" i="10"/>
  <c r="J269" i="10"/>
  <c r="I269" i="10"/>
  <c r="H269" i="10"/>
  <c r="G269" i="10"/>
  <c r="K268" i="10"/>
  <c r="J268" i="10"/>
  <c r="I268" i="10"/>
  <c r="H268" i="10"/>
  <c r="G268" i="10"/>
  <c r="K267" i="10"/>
  <c r="J267" i="10"/>
  <c r="I267" i="10"/>
  <c r="H267" i="10"/>
  <c r="G267" i="10"/>
  <c r="K266" i="10"/>
  <c r="J266" i="10"/>
  <c r="I266" i="10"/>
  <c r="H266" i="10"/>
  <c r="G266" i="10"/>
  <c r="K265" i="10"/>
  <c r="J265" i="10"/>
  <c r="I265" i="10"/>
  <c r="H265" i="10"/>
  <c r="G265" i="10"/>
  <c r="K264" i="10"/>
  <c r="J264" i="10"/>
  <c r="I264" i="10"/>
  <c r="H264" i="10"/>
  <c r="G264" i="10"/>
  <c r="K263" i="10"/>
  <c r="J263" i="10"/>
  <c r="I263" i="10"/>
  <c r="H263" i="10"/>
  <c r="G263" i="10"/>
  <c r="K262" i="10"/>
  <c r="J262" i="10"/>
  <c r="I262" i="10"/>
  <c r="H262" i="10"/>
  <c r="G262" i="10"/>
  <c r="K261" i="10"/>
  <c r="J261" i="10"/>
  <c r="I261" i="10"/>
  <c r="H261" i="10"/>
  <c r="G261" i="10"/>
  <c r="K260" i="10"/>
  <c r="J260" i="10"/>
  <c r="I260" i="10"/>
  <c r="H260" i="10"/>
  <c r="G260" i="10"/>
  <c r="K259" i="10"/>
  <c r="J259" i="10"/>
  <c r="I259" i="10"/>
  <c r="H259" i="10"/>
  <c r="G259" i="10"/>
  <c r="K258" i="10"/>
  <c r="J258" i="10"/>
  <c r="I258" i="10"/>
  <c r="H258" i="10"/>
  <c r="G258" i="10"/>
  <c r="K257" i="10"/>
  <c r="J257" i="10"/>
  <c r="I257" i="10"/>
  <c r="H257" i="10"/>
  <c r="G257" i="10"/>
  <c r="K256" i="10"/>
  <c r="J256" i="10"/>
  <c r="I256" i="10"/>
  <c r="H256" i="10"/>
  <c r="G256" i="10"/>
  <c r="K255" i="10"/>
  <c r="J255" i="10"/>
  <c r="I255" i="10"/>
  <c r="H255" i="10"/>
  <c r="G255" i="10"/>
  <c r="K254" i="10"/>
  <c r="J254" i="10"/>
  <c r="I254" i="10"/>
  <c r="H254" i="10"/>
  <c r="G254" i="10"/>
  <c r="K253" i="10"/>
  <c r="J253" i="10"/>
  <c r="I253" i="10"/>
  <c r="H253" i="10"/>
  <c r="G253" i="10"/>
  <c r="K252" i="10"/>
  <c r="J252" i="10"/>
  <c r="I252" i="10"/>
  <c r="H252" i="10"/>
  <c r="G252" i="10"/>
  <c r="K251" i="10"/>
  <c r="J251" i="10"/>
  <c r="I251" i="10"/>
  <c r="H251" i="10"/>
  <c r="G251" i="10"/>
  <c r="K250" i="10"/>
  <c r="J250" i="10"/>
  <c r="I250" i="10"/>
  <c r="H250" i="10"/>
  <c r="G250" i="10"/>
  <c r="K249" i="10"/>
  <c r="J249" i="10"/>
  <c r="I249" i="10"/>
  <c r="H249" i="10"/>
  <c r="G249" i="10"/>
  <c r="K248" i="10"/>
  <c r="J248" i="10"/>
  <c r="I248" i="10"/>
  <c r="H248" i="10"/>
  <c r="G248" i="10"/>
  <c r="K247" i="10"/>
  <c r="J247" i="10"/>
  <c r="I247" i="10"/>
  <c r="H247" i="10"/>
  <c r="G247" i="10"/>
  <c r="K246" i="10"/>
  <c r="J246" i="10"/>
  <c r="I246" i="10"/>
  <c r="H246" i="10"/>
  <c r="G246" i="10"/>
  <c r="K245" i="10"/>
  <c r="J245" i="10"/>
  <c r="I245" i="10"/>
  <c r="H245" i="10"/>
  <c r="G245" i="10"/>
  <c r="K244" i="10"/>
  <c r="J244" i="10"/>
  <c r="I244" i="10"/>
  <c r="H244" i="10"/>
  <c r="G244" i="10"/>
  <c r="K243" i="10"/>
  <c r="J243" i="10"/>
  <c r="I243" i="10"/>
  <c r="H243" i="10"/>
  <c r="G243" i="10"/>
  <c r="K242" i="10"/>
  <c r="J242" i="10"/>
  <c r="I242" i="10"/>
  <c r="H242" i="10"/>
  <c r="G242" i="10"/>
  <c r="K241" i="10"/>
  <c r="J241" i="10"/>
  <c r="I241" i="10"/>
  <c r="H241" i="10"/>
  <c r="G241" i="10"/>
  <c r="K240" i="10"/>
  <c r="J240" i="10"/>
  <c r="I240" i="10"/>
  <c r="H240" i="10"/>
  <c r="G240" i="10"/>
  <c r="K239" i="10"/>
  <c r="J239" i="10"/>
  <c r="I239" i="10"/>
  <c r="H239" i="10"/>
  <c r="G239" i="10"/>
  <c r="K238" i="10"/>
  <c r="J238" i="10"/>
  <c r="I238" i="10"/>
  <c r="H238" i="10"/>
  <c r="G238" i="10"/>
  <c r="K237" i="10"/>
  <c r="J237" i="10"/>
  <c r="I237" i="10"/>
  <c r="H237" i="10"/>
  <c r="G237" i="10"/>
  <c r="K236" i="10"/>
  <c r="J236" i="10"/>
  <c r="I236" i="10"/>
  <c r="H236" i="10"/>
  <c r="G236" i="10"/>
  <c r="K235" i="10"/>
  <c r="J235" i="10"/>
  <c r="I235" i="10"/>
  <c r="H235" i="10"/>
  <c r="G235" i="10"/>
  <c r="K234" i="10"/>
  <c r="J234" i="10"/>
  <c r="I234" i="10"/>
  <c r="H234" i="10"/>
  <c r="G234" i="10"/>
  <c r="K233" i="10"/>
  <c r="J233" i="10"/>
  <c r="I233" i="10"/>
  <c r="H233" i="10"/>
  <c r="G233" i="10"/>
  <c r="K232" i="10"/>
  <c r="J232" i="10"/>
  <c r="I232" i="10"/>
  <c r="H232" i="10"/>
  <c r="G232" i="10"/>
  <c r="K231" i="10"/>
  <c r="J231" i="10"/>
  <c r="I231" i="10"/>
  <c r="H231" i="10"/>
  <c r="G231" i="10"/>
  <c r="K230" i="10"/>
  <c r="J230" i="10"/>
  <c r="I230" i="10"/>
  <c r="H230" i="10"/>
  <c r="G230" i="10"/>
  <c r="K229" i="10"/>
  <c r="J229" i="10"/>
  <c r="I229" i="10"/>
  <c r="H229" i="10"/>
  <c r="G229" i="10"/>
  <c r="K228" i="10"/>
  <c r="J228" i="10"/>
  <c r="I228" i="10"/>
  <c r="H228" i="10"/>
  <c r="G228" i="10"/>
  <c r="K227" i="10"/>
  <c r="J227" i="10"/>
  <c r="I227" i="10"/>
  <c r="H227" i="10"/>
  <c r="G227" i="10"/>
  <c r="K226" i="10"/>
  <c r="J226" i="10"/>
  <c r="I226" i="10"/>
  <c r="H226" i="10"/>
  <c r="G226" i="10"/>
  <c r="K225" i="10"/>
  <c r="J225" i="10"/>
  <c r="I225" i="10"/>
  <c r="H225" i="10"/>
  <c r="G225" i="10"/>
  <c r="K224" i="10"/>
  <c r="J224" i="10"/>
  <c r="I224" i="10"/>
  <c r="H224" i="10"/>
  <c r="G224" i="10"/>
  <c r="K223" i="10"/>
  <c r="J223" i="10"/>
  <c r="I223" i="10"/>
  <c r="H223" i="10"/>
  <c r="G223" i="10"/>
  <c r="K222" i="10"/>
  <c r="J222" i="10"/>
  <c r="I222" i="10"/>
  <c r="H222" i="10"/>
  <c r="G222" i="10"/>
  <c r="K221" i="10"/>
  <c r="J221" i="10"/>
  <c r="I221" i="10"/>
  <c r="H221" i="10"/>
  <c r="G221" i="10"/>
  <c r="K220" i="10"/>
  <c r="J220" i="10"/>
  <c r="I220" i="10"/>
  <c r="H220" i="10"/>
  <c r="G220" i="10"/>
  <c r="K219" i="10"/>
  <c r="J219" i="10"/>
  <c r="I219" i="10"/>
  <c r="H219" i="10"/>
  <c r="G219" i="10"/>
  <c r="K218" i="10"/>
  <c r="J218" i="10"/>
  <c r="I218" i="10"/>
  <c r="H218" i="10"/>
  <c r="G218" i="10"/>
  <c r="K217" i="10"/>
  <c r="J217" i="10"/>
  <c r="I217" i="10"/>
  <c r="H217" i="10"/>
  <c r="G217" i="10"/>
  <c r="K216" i="10"/>
  <c r="J216" i="10"/>
  <c r="I216" i="10"/>
  <c r="H216" i="10"/>
  <c r="G216" i="10"/>
  <c r="K215" i="10"/>
  <c r="J215" i="10"/>
  <c r="I215" i="10"/>
  <c r="H215" i="10"/>
  <c r="G215" i="10"/>
  <c r="K214" i="10"/>
  <c r="J214" i="10"/>
  <c r="I214" i="10"/>
  <c r="H214" i="10"/>
  <c r="G214" i="10"/>
  <c r="K213" i="10"/>
  <c r="J213" i="10"/>
  <c r="I213" i="10"/>
  <c r="H213" i="10"/>
  <c r="G213" i="10"/>
  <c r="K212" i="10"/>
  <c r="J212" i="10"/>
  <c r="I212" i="10"/>
  <c r="H212" i="10"/>
  <c r="G212" i="10"/>
  <c r="K211" i="10"/>
  <c r="J211" i="10"/>
  <c r="I211" i="10"/>
  <c r="H211" i="10"/>
  <c r="G211" i="10"/>
  <c r="J210" i="10"/>
  <c r="I210" i="10"/>
  <c r="H210" i="10"/>
  <c r="G210" i="10"/>
  <c r="K209" i="10"/>
  <c r="J209" i="10"/>
  <c r="I209" i="10"/>
  <c r="H209" i="10"/>
  <c r="G209" i="10"/>
  <c r="K208" i="10"/>
  <c r="J208" i="10"/>
  <c r="I208" i="10"/>
  <c r="H208" i="10"/>
  <c r="G208" i="10"/>
  <c r="K207" i="10"/>
  <c r="J207" i="10"/>
  <c r="I207" i="10"/>
  <c r="H207" i="10"/>
  <c r="G207" i="10"/>
  <c r="K206" i="10"/>
  <c r="J206" i="10"/>
  <c r="I206" i="10"/>
  <c r="H206" i="10"/>
  <c r="G206" i="10"/>
  <c r="K205" i="10"/>
  <c r="J205" i="10"/>
  <c r="I205" i="10"/>
  <c r="H205" i="10"/>
  <c r="G205" i="10"/>
  <c r="K204" i="10"/>
  <c r="J204" i="10"/>
  <c r="I204" i="10"/>
  <c r="H204" i="10"/>
  <c r="G204" i="10"/>
  <c r="K203" i="10"/>
  <c r="J203" i="10"/>
  <c r="I203" i="10"/>
  <c r="H203" i="10"/>
  <c r="G203" i="10"/>
  <c r="K202" i="10"/>
  <c r="J202" i="10"/>
  <c r="I202" i="10"/>
  <c r="H202" i="10"/>
  <c r="G202" i="10"/>
  <c r="K201" i="10"/>
  <c r="J201" i="10"/>
  <c r="I201" i="10"/>
  <c r="H201" i="10"/>
  <c r="G201" i="10"/>
  <c r="K200" i="10"/>
  <c r="J200" i="10"/>
  <c r="I200" i="10"/>
  <c r="H200" i="10"/>
  <c r="G200" i="10"/>
  <c r="K199" i="10"/>
  <c r="J199" i="10"/>
  <c r="I199" i="10"/>
  <c r="H199" i="10"/>
  <c r="G199" i="10"/>
  <c r="K198" i="10"/>
  <c r="J198" i="10"/>
  <c r="I198" i="10"/>
  <c r="H198" i="10"/>
  <c r="G198" i="10"/>
  <c r="K197" i="10"/>
  <c r="J197" i="10"/>
  <c r="I197" i="10"/>
  <c r="H197" i="10"/>
  <c r="G197" i="10"/>
  <c r="K196" i="10"/>
  <c r="J196" i="10"/>
  <c r="I196" i="10"/>
  <c r="H196" i="10"/>
  <c r="G196" i="10"/>
  <c r="K195" i="10"/>
  <c r="J195" i="10"/>
  <c r="I195" i="10"/>
  <c r="H195" i="10"/>
  <c r="G195" i="10"/>
  <c r="K194" i="10"/>
  <c r="J194" i="10"/>
  <c r="I194" i="10"/>
  <c r="H194" i="10"/>
  <c r="G194" i="10"/>
  <c r="K193" i="10"/>
  <c r="J193" i="10"/>
  <c r="I193" i="10"/>
  <c r="H193" i="10"/>
  <c r="G193" i="10"/>
  <c r="K192" i="10"/>
  <c r="J192" i="10"/>
  <c r="I192" i="10"/>
  <c r="H192" i="10"/>
  <c r="G192" i="10"/>
  <c r="K191" i="10"/>
  <c r="J191" i="10"/>
  <c r="I191" i="10"/>
  <c r="H191" i="10"/>
  <c r="G191" i="10"/>
  <c r="K190" i="10"/>
  <c r="J190" i="10"/>
  <c r="I190" i="10"/>
  <c r="H190" i="10"/>
  <c r="G190" i="10"/>
  <c r="K189" i="10"/>
  <c r="J189" i="10"/>
  <c r="I189" i="10"/>
  <c r="H189" i="10"/>
  <c r="G189" i="10"/>
  <c r="K188" i="10"/>
  <c r="J188" i="10"/>
  <c r="I188" i="10"/>
  <c r="H188" i="10"/>
  <c r="G188" i="10"/>
  <c r="K187" i="10"/>
  <c r="J187" i="10"/>
  <c r="I187" i="10"/>
  <c r="H187" i="10"/>
  <c r="G187" i="10"/>
  <c r="K186" i="10"/>
  <c r="J186" i="10"/>
  <c r="I186" i="10"/>
  <c r="H186" i="10"/>
  <c r="G186" i="10"/>
  <c r="K185" i="10"/>
  <c r="J185" i="10"/>
  <c r="I185" i="10"/>
  <c r="H185" i="10"/>
  <c r="G185" i="10"/>
  <c r="K184" i="10"/>
  <c r="J184" i="10"/>
  <c r="I184" i="10"/>
  <c r="H184" i="10"/>
  <c r="G184" i="10"/>
  <c r="K183" i="10"/>
  <c r="J183" i="10"/>
  <c r="I183" i="10"/>
  <c r="H183" i="10"/>
  <c r="G183" i="10"/>
  <c r="K182" i="10"/>
  <c r="J182" i="10"/>
  <c r="I182" i="10"/>
  <c r="H182" i="10"/>
  <c r="G182" i="10"/>
  <c r="K181" i="10"/>
  <c r="J181" i="10"/>
  <c r="I181" i="10"/>
  <c r="H181" i="10"/>
  <c r="G181" i="10"/>
  <c r="K180" i="10"/>
  <c r="J180" i="10"/>
  <c r="I180" i="10"/>
  <c r="H180" i="10"/>
  <c r="G180" i="10"/>
  <c r="K179" i="10"/>
  <c r="J179" i="10"/>
  <c r="I179" i="10"/>
  <c r="H179" i="10"/>
  <c r="G179" i="10"/>
  <c r="K178" i="10"/>
  <c r="J178" i="10"/>
  <c r="I178" i="10"/>
  <c r="H178" i="10"/>
  <c r="G178" i="10"/>
  <c r="K177" i="10"/>
  <c r="J177" i="10"/>
  <c r="I177" i="10"/>
  <c r="H177" i="10"/>
  <c r="G177" i="10"/>
  <c r="K176" i="10"/>
  <c r="J176" i="10"/>
  <c r="I176" i="10"/>
  <c r="H176" i="10"/>
  <c r="G176" i="10"/>
  <c r="K175" i="10"/>
  <c r="J175" i="10"/>
  <c r="I175" i="10"/>
  <c r="H175" i="10"/>
  <c r="G175" i="10"/>
  <c r="K174" i="10"/>
  <c r="J174" i="10"/>
  <c r="I174" i="10"/>
  <c r="H174" i="10"/>
  <c r="G174" i="10"/>
  <c r="K173" i="10"/>
  <c r="J173" i="10"/>
  <c r="I173" i="10"/>
  <c r="H173" i="10"/>
  <c r="G173" i="10"/>
  <c r="K172" i="10"/>
  <c r="J172" i="10"/>
  <c r="I172" i="10"/>
  <c r="H172" i="10"/>
  <c r="G172" i="10"/>
  <c r="K171" i="10"/>
  <c r="J171" i="10"/>
  <c r="I171" i="10"/>
  <c r="H171" i="10"/>
  <c r="G171" i="10"/>
  <c r="K170" i="10"/>
  <c r="J170" i="10"/>
  <c r="I170" i="10"/>
  <c r="H170" i="10"/>
  <c r="G170" i="10"/>
  <c r="K169" i="10"/>
  <c r="J169" i="10"/>
  <c r="I169" i="10"/>
  <c r="H169" i="10"/>
  <c r="G169" i="10"/>
  <c r="K168" i="10"/>
  <c r="J168" i="10"/>
  <c r="I168" i="10"/>
  <c r="H168" i="10"/>
  <c r="G168" i="10"/>
  <c r="K167" i="10"/>
  <c r="J167" i="10"/>
  <c r="I167" i="10"/>
  <c r="H167" i="10"/>
  <c r="G167" i="10"/>
  <c r="K164" i="10"/>
  <c r="J164" i="10"/>
  <c r="I164" i="10"/>
  <c r="H164" i="10"/>
  <c r="G164" i="10"/>
  <c r="K163" i="10"/>
  <c r="J163" i="10"/>
  <c r="I163" i="10"/>
  <c r="H163" i="10"/>
  <c r="G163" i="10"/>
  <c r="K162" i="10"/>
  <c r="J162" i="10"/>
  <c r="I162" i="10"/>
  <c r="H162" i="10"/>
  <c r="G162" i="10"/>
  <c r="K161" i="10"/>
  <c r="J161" i="10"/>
  <c r="I161" i="10"/>
  <c r="H161" i="10"/>
  <c r="G161" i="10"/>
  <c r="K160" i="10"/>
  <c r="J160" i="10"/>
  <c r="I160" i="10"/>
  <c r="H160" i="10"/>
  <c r="G160" i="10"/>
  <c r="K159" i="10"/>
  <c r="J159" i="10"/>
  <c r="I159" i="10"/>
  <c r="H159" i="10"/>
  <c r="G159" i="10"/>
  <c r="K158" i="10"/>
  <c r="J158" i="10"/>
  <c r="I158" i="10"/>
  <c r="H158" i="10"/>
  <c r="G158" i="10"/>
  <c r="K157" i="10"/>
  <c r="J157" i="10"/>
  <c r="I157" i="10"/>
  <c r="H157" i="10"/>
  <c r="G157" i="10"/>
  <c r="K156" i="10"/>
  <c r="J156" i="10"/>
  <c r="I156" i="10"/>
  <c r="H156" i="10"/>
  <c r="G156" i="10"/>
  <c r="K154" i="10"/>
  <c r="J154" i="10"/>
  <c r="I154" i="10"/>
  <c r="H154" i="10"/>
  <c r="G154" i="10"/>
  <c r="K153" i="10"/>
  <c r="J153" i="10"/>
  <c r="I153" i="10"/>
  <c r="H153" i="10"/>
  <c r="G153" i="10"/>
  <c r="K152" i="10"/>
  <c r="J152" i="10"/>
  <c r="I152" i="10"/>
  <c r="H152" i="10"/>
  <c r="G152" i="10"/>
  <c r="K151" i="10"/>
  <c r="J151" i="10"/>
  <c r="I151" i="10"/>
  <c r="H151" i="10"/>
  <c r="G151" i="10"/>
  <c r="K150" i="10"/>
  <c r="J150" i="10"/>
  <c r="I150" i="10"/>
  <c r="H150" i="10"/>
  <c r="G150" i="10"/>
  <c r="K147" i="10"/>
  <c r="J147" i="10"/>
  <c r="I147" i="10"/>
  <c r="H147" i="10"/>
  <c r="G147" i="10"/>
  <c r="K146" i="10"/>
  <c r="J146" i="10"/>
  <c r="I146" i="10"/>
  <c r="H146" i="10"/>
  <c r="G146" i="10"/>
  <c r="K145" i="10"/>
  <c r="J145" i="10"/>
  <c r="I145" i="10"/>
  <c r="H145" i="10"/>
  <c r="G145" i="10"/>
  <c r="K144" i="10"/>
  <c r="J144" i="10"/>
  <c r="I144" i="10"/>
  <c r="H144" i="10"/>
  <c r="G144" i="10"/>
  <c r="K143" i="10"/>
  <c r="J143" i="10"/>
  <c r="I143" i="10"/>
  <c r="H143" i="10"/>
  <c r="G143" i="10"/>
  <c r="J142" i="10"/>
  <c r="I142" i="10"/>
  <c r="H142" i="10"/>
  <c r="G142" i="10"/>
  <c r="K141" i="10"/>
  <c r="J141" i="10"/>
  <c r="I141" i="10"/>
  <c r="H141" i="10"/>
  <c r="G141" i="10"/>
  <c r="J140" i="10"/>
  <c r="I140" i="10"/>
  <c r="H140" i="10"/>
  <c r="G140" i="10"/>
  <c r="K139" i="10"/>
  <c r="J139" i="10"/>
  <c r="I139" i="10"/>
  <c r="H139" i="10"/>
  <c r="G139" i="10"/>
  <c r="K138" i="10"/>
  <c r="J138" i="10"/>
  <c r="I138" i="10"/>
  <c r="H138" i="10"/>
  <c r="G138" i="10"/>
  <c r="K137" i="10"/>
  <c r="J137" i="10"/>
  <c r="I137" i="10"/>
  <c r="H137" i="10"/>
  <c r="G137" i="10"/>
  <c r="J136" i="10"/>
  <c r="I136" i="10"/>
  <c r="H136" i="10"/>
  <c r="G136" i="10"/>
  <c r="K135" i="10"/>
  <c r="J135" i="10"/>
  <c r="I135" i="10"/>
  <c r="H135" i="10"/>
  <c r="G135" i="10"/>
  <c r="K134" i="10"/>
  <c r="J134" i="10"/>
  <c r="I134" i="10"/>
  <c r="H134" i="10"/>
  <c r="G134" i="10"/>
  <c r="K133" i="10"/>
  <c r="J133" i="10"/>
  <c r="I133" i="10"/>
  <c r="H133" i="10"/>
  <c r="G133" i="10"/>
  <c r="K132" i="10"/>
  <c r="J132" i="10"/>
  <c r="I132" i="10"/>
  <c r="H132" i="10"/>
  <c r="G132" i="10"/>
  <c r="K131" i="10"/>
  <c r="J131" i="10"/>
  <c r="I131" i="10"/>
  <c r="H131" i="10"/>
  <c r="G131" i="10"/>
  <c r="K130" i="10"/>
  <c r="J130" i="10"/>
  <c r="I130" i="10"/>
  <c r="H130" i="10"/>
  <c r="G130" i="10"/>
  <c r="K129" i="10"/>
  <c r="J129" i="10"/>
  <c r="I129" i="10"/>
  <c r="H129" i="10"/>
  <c r="G129" i="10"/>
  <c r="K128" i="10"/>
  <c r="J128" i="10"/>
  <c r="I128" i="10"/>
  <c r="H128" i="10"/>
  <c r="G128" i="10"/>
  <c r="K127" i="10"/>
  <c r="J127" i="10"/>
  <c r="I127" i="10"/>
  <c r="H127" i="10"/>
  <c r="G127" i="10"/>
  <c r="K126" i="10"/>
  <c r="J126" i="10"/>
  <c r="I126" i="10"/>
  <c r="H126" i="10"/>
  <c r="G126" i="10"/>
  <c r="K125" i="10"/>
  <c r="J125" i="10"/>
  <c r="I125" i="10"/>
  <c r="H125" i="10"/>
  <c r="G125" i="10"/>
  <c r="K124" i="10"/>
  <c r="J124" i="10"/>
  <c r="I124" i="10"/>
  <c r="H124" i="10"/>
  <c r="G124" i="10"/>
  <c r="K123" i="10"/>
  <c r="J123" i="10"/>
  <c r="I123" i="10"/>
  <c r="H123" i="10"/>
  <c r="G123" i="10"/>
  <c r="K122" i="10"/>
  <c r="J122" i="10"/>
  <c r="I122" i="10"/>
  <c r="H122" i="10"/>
  <c r="G122" i="10"/>
  <c r="K121" i="10"/>
  <c r="J121" i="10"/>
  <c r="I121" i="10"/>
  <c r="H121" i="10"/>
  <c r="G121" i="10"/>
  <c r="K120" i="10"/>
  <c r="J120" i="10"/>
  <c r="I120" i="10"/>
  <c r="H120" i="10"/>
  <c r="G120" i="10"/>
  <c r="K119" i="10"/>
  <c r="J119" i="10"/>
  <c r="I119" i="10"/>
  <c r="H119" i="10"/>
  <c r="G119" i="10"/>
  <c r="K118" i="10"/>
  <c r="J118" i="10"/>
  <c r="I118" i="10"/>
  <c r="H118" i="10"/>
  <c r="G118" i="10"/>
  <c r="K117" i="10"/>
  <c r="J117" i="10"/>
  <c r="I117" i="10"/>
  <c r="H117" i="10"/>
  <c r="G117" i="10"/>
  <c r="K116" i="10"/>
  <c r="J116" i="10"/>
  <c r="I116" i="10"/>
  <c r="H116" i="10"/>
  <c r="G116" i="10"/>
  <c r="K115" i="10"/>
  <c r="J115" i="10"/>
  <c r="I115" i="10"/>
  <c r="H115" i="10"/>
  <c r="G115" i="10"/>
  <c r="K114" i="10"/>
  <c r="J114" i="10"/>
  <c r="I114" i="10"/>
  <c r="H114" i="10"/>
  <c r="G114" i="10"/>
  <c r="K113" i="10"/>
  <c r="J113" i="10"/>
  <c r="I113" i="10"/>
  <c r="H113" i="10"/>
  <c r="G113" i="10"/>
  <c r="K112" i="10"/>
  <c r="J112" i="10"/>
  <c r="I112" i="10"/>
  <c r="H112" i="10"/>
  <c r="G112" i="10"/>
  <c r="K111" i="10"/>
  <c r="J111" i="10"/>
  <c r="I111" i="10"/>
  <c r="H111" i="10"/>
  <c r="G111" i="10"/>
  <c r="K110" i="10"/>
  <c r="J110" i="10"/>
  <c r="I110" i="10"/>
  <c r="H110" i="10"/>
  <c r="G110" i="10"/>
  <c r="K109" i="10"/>
  <c r="J109" i="10"/>
  <c r="I109" i="10"/>
  <c r="H109" i="10"/>
  <c r="G109" i="10"/>
  <c r="K108" i="10"/>
  <c r="J108" i="10"/>
  <c r="I108" i="10"/>
  <c r="H108" i="10"/>
  <c r="G108" i="10"/>
  <c r="K106" i="10"/>
  <c r="J106" i="10"/>
  <c r="I106" i="10"/>
  <c r="H106" i="10"/>
  <c r="G106" i="10"/>
  <c r="K105" i="10"/>
  <c r="J105" i="10"/>
  <c r="I105" i="10"/>
  <c r="H105" i="10"/>
  <c r="G105" i="10"/>
  <c r="K104" i="10"/>
  <c r="J104" i="10"/>
  <c r="I104" i="10"/>
  <c r="H104" i="10"/>
  <c r="G104" i="10"/>
  <c r="K103" i="10"/>
  <c r="J103" i="10"/>
  <c r="I103" i="10"/>
  <c r="H103" i="10"/>
  <c r="G103" i="10"/>
  <c r="K102" i="10"/>
  <c r="J102" i="10"/>
  <c r="I102" i="10"/>
  <c r="H102" i="10"/>
  <c r="G102" i="10"/>
  <c r="K166" i="10"/>
  <c r="J166" i="10"/>
  <c r="I166" i="10"/>
  <c r="H166" i="10"/>
  <c r="G166" i="10"/>
  <c r="K165" i="10"/>
  <c r="J165" i="10"/>
  <c r="I165" i="10"/>
  <c r="H165" i="10"/>
  <c r="G165" i="10"/>
  <c r="K155" i="10"/>
  <c r="J155" i="10"/>
  <c r="I155" i="10"/>
  <c r="H155" i="10"/>
  <c r="G155" i="10"/>
  <c r="K149" i="10"/>
  <c r="J149" i="10"/>
  <c r="I149" i="10"/>
  <c r="H149" i="10"/>
  <c r="G149" i="10"/>
  <c r="K148" i="10"/>
  <c r="J148" i="10"/>
  <c r="I148" i="10"/>
  <c r="H148" i="10"/>
  <c r="G148" i="10"/>
  <c r="K12" i="10"/>
  <c r="J12" i="10"/>
  <c r="I12" i="10"/>
  <c r="H12" i="10"/>
  <c r="G12" i="10"/>
  <c r="K11" i="10"/>
  <c r="J11" i="10"/>
  <c r="I11" i="10"/>
  <c r="H11" i="10"/>
  <c r="G11" i="10"/>
  <c r="K10" i="10"/>
  <c r="J10" i="10"/>
  <c r="I10" i="10"/>
  <c r="H10" i="10"/>
  <c r="G10" i="10"/>
  <c r="K9" i="10"/>
  <c r="J9" i="10"/>
  <c r="I9" i="10"/>
  <c r="H9" i="10"/>
  <c r="G9" i="10"/>
  <c r="J8" i="10"/>
  <c r="I8" i="10"/>
  <c r="H8" i="10"/>
  <c r="G8" i="10"/>
  <c r="K7" i="10"/>
  <c r="J7" i="10"/>
  <c r="I7" i="10"/>
  <c r="H7" i="10"/>
  <c r="G7" i="10"/>
  <c r="K107" i="10"/>
  <c r="J107" i="10"/>
  <c r="I107" i="10"/>
  <c r="H107" i="10"/>
  <c r="G107" i="10"/>
  <c r="K6" i="10"/>
  <c r="J6" i="10"/>
  <c r="I6" i="10"/>
  <c r="H6" i="10"/>
  <c r="G6" i="10"/>
  <c r="K5" i="10"/>
  <c r="J5" i="10"/>
  <c r="I5" i="10"/>
  <c r="H5" i="10"/>
  <c r="G5" i="10"/>
  <c r="J4" i="10"/>
  <c r="I4" i="10"/>
  <c r="H4" i="10"/>
  <c r="G4" i="10"/>
  <c r="K3" i="10"/>
  <c r="J3" i="10"/>
  <c r="I3" i="10"/>
  <c r="H3" i="10"/>
  <c r="G3" i="10"/>
  <c r="D286" i="10"/>
  <c r="C286" i="10"/>
  <c r="D285" i="10"/>
  <c r="C285" i="10"/>
  <c r="D284" i="10"/>
  <c r="C284" i="10"/>
  <c r="D283" i="10"/>
  <c r="C283" i="10"/>
  <c r="D282" i="10"/>
  <c r="C282" i="10"/>
  <c r="D281" i="10"/>
  <c r="C281" i="10"/>
  <c r="D280" i="10"/>
  <c r="C280" i="10"/>
  <c r="D279" i="10"/>
  <c r="C279" i="10"/>
  <c r="D278" i="10"/>
  <c r="C278" i="10"/>
  <c r="D277" i="10"/>
  <c r="C277" i="10"/>
  <c r="D276" i="10"/>
  <c r="C276" i="10"/>
  <c r="D275" i="10"/>
  <c r="C275" i="10"/>
  <c r="D274" i="10"/>
  <c r="C274" i="10"/>
  <c r="D273" i="10"/>
  <c r="C273" i="10"/>
  <c r="D272" i="10"/>
  <c r="C272" i="10"/>
  <c r="D271" i="10"/>
  <c r="C271" i="10"/>
  <c r="D270" i="10"/>
  <c r="C270" i="10"/>
  <c r="D269" i="10"/>
  <c r="C269" i="10"/>
  <c r="D268" i="10"/>
  <c r="C268" i="10"/>
  <c r="D267" i="10"/>
  <c r="C267" i="10"/>
  <c r="D266" i="10"/>
  <c r="C266" i="10"/>
  <c r="D265" i="10"/>
  <c r="C265" i="10"/>
  <c r="D264" i="10"/>
  <c r="C264" i="10"/>
  <c r="D263" i="10"/>
  <c r="C263" i="10"/>
  <c r="D262" i="10"/>
  <c r="C262" i="10"/>
  <c r="D261" i="10"/>
  <c r="C261" i="10"/>
  <c r="D260" i="10"/>
  <c r="C260" i="10"/>
  <c r="D259" i="10"/>
  <c r="C259" i="10"/>
  <c r="D258" i="10"/>
  <c r="C258" i="10"/>
  <c r="D257" i="10"/>
  <c r="C257" i="10"/>
  <c r="D256" i="10"/>
  <c r="C256" i="10"/>
  <c r="D255" i="10"/>
  <c r="C255" i="10"/>
  <c r="D254" i="10"/>
  <c r="C254" i="10"/>
  <c r="D253" i="10"/>
  <c r="C253" i="10"/>
  <c r="D252" i="10"/>
  <c r="C252" i="10"/>
  <c r="D251" i="10"/>
  <c r="C251" i="10"/>
  <c r="D250" i="10"/>
  <c r="C250" i="10"/>
  <c r="D249" i="10"/>
  <c r="C249" i="10"/>
  <c r="D248" i="10"/>
  <c r="C248" i="10"/>
  <c r="D247" i="10"/>
  <c r="C247" i="10"/>
  <c r="D246" i="10"/>
  <c r="C246" i="10"/>
  <c r="D245" i="10"/>
  <c r="C245" i="10"/>
  <c r="D244" i="10"/>
  <c r="C244" i="10"/>
  <c r="D243" i="10"/>
  <c r="C243" i="10"/>
  <c r="D242" i="10"/>
  <c r="C242" i="10"/>
  <c r="D241" i="10"/>
  <c r="C241" i="10"/>
  <c r="D240" i="10"/>
  <c r="C240" i="10"/>
  <c r="D239" i="10"/>
  <c r="C239" i="10"/>
  <c r="D238" i="10"/>
  <c r="C238" i="10"/>
  <c r="D237" i="10"/>
  <c r="C237" i="10"/>
  <c r="D236" i="10"/>
  <c r="C236" i="10"/>
  <c r="D235" i="10"/>
  <c r="C235" i="10"/>
  <c r="D234" i="10"/>
  <c r="C234" i="10"/>
  <c r="D233" i="10"/>
  <c r="C233" i="10"/>
  <c r="D232" i="10"/>
  <c r="C232" i="10"/>
  <c r="D231" i="10"/>
  <c r="C231" i="10"/>
  <c r="D230" i="10"/>
  <c r="C230" i="10"/>
  <c r="D229" i="10"/>
  <c r="C229" i="10"/>
  <c r="D228" i="10"/>
  <c r="C228" i="10"/>
  <c r="D227" i="10"/>
  <c r="C227" i="10"/>
  <c r="D226" i="10"/>
  <c r="C226" i="10"/>
  <c r="D225" i="10"/>
  <c r="C225" i="10"/>
  <c r="D224" i="10"/>
  <c r="C224" i="10"/>
  <c r="D223" i="10"/>
  <c r="C223" i="10"/>
  <c r="D222" i="10"/>
  <c r="C222" i="10"/>
  <c r="D221" i="10"/>
  <c r="C221" i="10"/>
  <c r="D220" i="10"/>
  <c r="C220" i="10"/>
  <c r="D219" i="10"/>
  <c r="C219" i="10"/>
  <c r="D218" i="10"/>
  <c r="C218" i="10"/>
  <c r="D217" i="10"/>
  <c r="C217" i="10"/>
  <c r="D216" i="10"/>
  <c r="C216" i="10"/>
  <c r="D215" i="10"/>
  <c r="C215" i="10"/>
  <c r="D214" i="10"/>
  <c r="C214" i="10"/>
  <c r="D213" i="10"/>
  <c r="C213" i="10"/>
  <c r="D212" i="10"/>
  <c r="C212" i="10"/>
  <c r="D211" i="10"/>
  <c r="C211" i="10"/>
  <c r="D210" i="10"/>
  <c r="D209" i="10"/>
  <c r="C209" i="10"/>
  <c r="D208" i="10"/>
  <c r="C208" i="10"/>
  <c r="D207" i="10"/>
  <c r="C207" i="10"/>
  <c r="D206" i="10"/>
  <c r="C206" i="10"/>
  <c r="D205" i="10"/>
  <c r="C205" i="10"/>
  <c r="D204" i="10"/>
  <c r="C204" i="10"/>
  <c r="D203" i="10"/>
  <c r="C203" i="10"/>
  <c r="D202" i="10"/>
  <c r="C202" i="10"/>
  <c r="D201" i="10"/>
  <c r="C201" i="10"/>
  <c r="D200" i="10"/>
  <c r="C200" i="10"/>
  <c r="D199" i="10"/>
  <c r="C199" i="10"/>
  <c r="D198" i="10"/>
  <c r="C198" i="10"/>
  <c r="D197" i="10"/>
  <c r="C197" i="10"/>
  <c r="D196" i="10"/>
  <c r="C196" i="10"/>
  <c r="D195" i="10"/>
  <c r="C195" i="10"/>
  <c r="D194" i="10"/>
  <c r="C194" i="10"/>
  <c r="D193" i="10"/>
  <c r="C193" i="10"/>
  <c r="D192" i="10"/>
  <c r="C192" i="10"/>
  <c r="D191" i="10"/>
  <c r="C191" i="10"/>
  <c r="D190" i="10"/>
  <c r="C190" i="10"/>
  <c r="D189" i="10"/>
  <c r="C189" i="10"/>
  <c r="D188" i="10"/>
  <c r="C188" i="10"/>
  <c r="D187" i="10"/>
  <c r="C187" i="10"/>
  <c r="D186" i="10"/>
  <c r="C186" i="10"/>
  <c r="D185" i="10"/>
  <c r="C185" i="10"/>
  <c r="D184" i="10"/>
  <c r="C184" i="10"/>
  <c r="D183" i="10"/>
  <c r="C183" i="10"/>
  <c r="D182" i="10"/>
  <c r="C182" i="10"/>
  <c r="D181" i="10"/>
  <c r="C181" i="10"/>
  <c r="D180" i="10"/>
  <c r="C180" i="10"/>
  <c r="D179" i="10"/>
  <c r="C179" i="10"/>
  <c r="D178" i="10"/>
  <c r="C178" i="10"/>
  <c r="D177" i="10"/>
  <c r="C177" i="10"/>
  <c r="D176" i="10"/>
  <c r="C176" i="10"/>
  <c r="D175" i="10"/>
  <c r="C175" i="10"/>
  <c r="D174" i="10"/>
  <c r="C174" i="10"/>
  <c r="D173" i="10"/>
  <c r="C173" i="10"/>
  <c r="D172" i="10"/>
  <c r="C172" i="10"/>
  <c r="D171" i="10"/>
  <c r="C171" i="10"/>
  <c r="D170" i="10"/>
  <c r="C170" i="10"/>
  <c r="D169" i="10"/>
  <c r="C169" i="10"/>
  <c r="D168" i="10"/>
  <c r="C168" i="10"/>
  <c r="D167" i="10"/>
  <c r="C167" i="10"/>
  <c r="D164" i="10"/>
  <c r="C164" i="10"/>
  <c r="D163" i="10"/>
  <c r="C163" i="10"/>
  <c r="D162" i="10"/>
  <c r="C162" i="10"/>
  <c r="D161" i="10"/>
  <c r="C161" i="10"/>
  <c r="D160" i="10"/>
  <c r="C160" i="10"/>
  <c r="D159" i="10"/>
  <c r="C159" i="10"/>
  <c r="D158" i="10"/>
  <c r="C158" i="10"/>
  <c r="D157" i="10"/>
  <c r="C157" i="10"/>
  <c r="D156" i="10"/>
  <c r="C156" i="10"/>
  <c r="D154" i="10"/>
  <c r="C154" i="10"/>
  <c r="D153" i="10"/>
  <c r="C153" i="10"/>
  <c r="D152" i="10"/>
  <c r="C152" i="10"/>
  <c r="D151" i="10"/>
  <c r="C151" i="10"/>
  <c r="D150" i="10"/>
  <c r="C150" i="10"/>
  <c r="D147" i="10"/>
  <c r="C147" i="10"/>
  <c r="D146" i="10"/>
  <c r="C146" i="10"/>
  <c r="D145" i="10"/>
  <c r="C145" i="10"/>
  <c r="D144" i="10"/>
  <c r="C144" i="10"/>
  <c r="D143" i="10"/>
  <c r="C143" i="10"/>
  <c r="D142" i="10"/>
  <c r="D141" i="10"/>
  <c r="C141" i="10"/>
  <c r="D140" i="10"/>
  <c r="D139" i="10"/>
  <c r="C139" i="10"/>
  <c r="D138" i="10"/>
  <c r="C138" i="10"/>
  <c r="D137" i="10"/>
  <c r="C137" i="10"/>
  <c r="D136" i="10"/>
  <c r="D135" i="10"/>
  <c r="C135" i="10"/>
  <c r="D134" i="10"/>
  <c r="C134" i="10"/>
  <c r="D133" i="10"/>
  <c r="C133" i="10"/>
  <c r="D132" i="10"/>
  <c r="C132" i="10"/>
  <c r="D131" i="10"/>
  <c r="C131" i="10"/>
  <c r="D130" i="10"/>
  <c r="C130" i="10"/>
  <c r="D129" i="10"/>
  <c r="C129" i="10"/>
  <c r="D128" i="10"/>
  <c r="C128" i="10"/>
  <c r="D127" i="10"/>
  <c r="C127" i="10"/>
  <c r="D126" i="10"/>
  <c r="C126" i="10"/>
  <c r="D125" i="10"/>
  <c r="C125" i="10"/>
  <c r="D124" i="10"/>
  <c r="C124" i="10"/>
  <c r="D123" i="10"/>
  <c r="C123" i="10"/>
  <c r="D122" i="10"/>
  <c r="C122" i="10"/>
  <c r="D121" i="10"/>
  <c r="C121" i="10"/>
  <c r="D120" i="10"/>
  <c r="C120" i="10"/>
  <c r="D119" i="10"/>
  <c r="C119" i="10"/>
  <c r="D118" i="10"/>
  <c r="C118" i="10"/>
  <c r="D117" i="10"/>
  <c r="C117" i="10"/>
  <c r="D116" i="10"/>
  <c r="C116" i="10"/>
  <c r="D115" i="10"/>
  <c r="C115" i="10"/>
  <c r="D114" i="10"/>
  <c r="C114" i="10"/>
  <c r="D113" i="10"/>
  <c r="C113" i="10"/>
  <c r="D112" i="10"/>
  <c r="C112" i="10"/>
  <c r="D111" i="10"/>
  <c r="C111" i="10"/>
  <c r="D110" i="10"/>
  <c r="C110" i="10"/>
  <c r="D109" i="10"/>
  <c r="C109" i="10"/>
  <c r="D108" i="10"/>
  <c r="C108" i="10"/>
  <c r="D106" i="10"/>
  <c r="C106" i="10"/>
  <c r="D105" i="10"/>
  <c r="C105" i="10"/>
  <c r="D104" i="10"/>
  <c r="C104" i="10"/>
  <c r="D103" i="10"/>
  <c r="C103" i="10"/>
  <c r="D102" i="10"/>
  <c r="C102" i="10"/>
  <c r="D166" i="10"/>
  <c r="C166" i="10"/>
  <c r="D165" i="10"/>
  <c r="C165" i="10"/>
  <c r="D155" i="10"/>
  <c r="C155" i="10"/>
  <c r="D149" i="10"/>
  <c r="C149" i="10"/>
  <c r="D148" i="10"/>
  <c r="C148" i="10"/>
  <c r="D12" i="10"/>
  <c r="C12" i="10"/>
  <c r="D11" i="10"/>
  <c r="C11" i="10"/>
  <c r="D10" i="10"/>
  <c r="C10" i="10"/>
  <c r="D9" i="10"/>
  <c r="C9" i="10"/>
  <c r="D8" i="10"/>
  <c r="D7" i="10"/>
  <c r="C7" i="10"/>
  <c r="D107" i="10"/>
  <c r="C107" i="10"/>
  <c r="D6" i="10"/>
  <c r="C6" i="10"/>
  <c r="D5" i="10"/>
  <c r="C5" i="10"/>
  <c r="D4" i="10"/>
  <c r="D3" i="10"/>
  <c r="C3" i="10"/>
  <c r="AE46" i="40"/>
  <c r="AD46" i="40"/>
  <c r="AC46" i="40"/>
  <c r="AB46" i="40"/>
  <c r="Y46" i="40"/>
  <c r="W27" i="40"/>
  <c r="B136" i="10" s="1"/>
  <c r="X27" i="40"/>
  <c r="AF27" i="40" s="1"/>
  <c r="K136" i="10" s="1"/>
  <c r="W28" i="40"/>
  <c r="B140" i="10" s="1"/>
  <c r="X28" i="40"/>
  <c r="AF28" i="40" s="1"/>
  <c r="K140" i="10" s="1"/>
  <c r="W29" i="40"/>
  <c r="B142" i="10" s="1"/>
  <c r="X29" i="40"/>
  <c r="AF29" i="40" s="1"/>
  <c r="K142" i="10" s="1"/>
  <c r="W34" i="40"/>
  <c r="B45" i="10" s="1"/>
  <c r="X34" i="40"/>
  <c r="AF34" i="40" s="1"/>
  <c r="K45" i="10" s="1"/>
  <c r="W40" i="40"/>
  <c r="B65" i="10" s="1"/>
  <c r="X40" i="40"/>
  <c r="AF40" i="40" s="1"/>
  <c r="K65" i="10" s="1"/>
  <c r="W41" i="40"/>
  <c r="B71" i="10" s="1"/>
  <c r="X41" i="40"/>
  <c r="AF41" i="40" s="1"/>
  <c r="K71" i="10" s="1"/>
  <c r="W12" i="40"/>
  <c r="B46" i="10" s="1"/>
  <c r="X12" i="40"/>
  <c r="AF12" i="40" s="1"/>
  <c r="K46" i="10" s="1"/>
  <c r="W30" i="40"/>
  <c r="B33" i="10" s="1"/>
  <c r="X30" i="40"/>
  <c r="AF30" i="40" s="1"/>
  <c r="K33" i="10" s="1"/>
  <c r="X31" i="40"/>
  <c r="AF31" i="40" s="1"/>
  <c r="K36" i="10" s="1"/>
  <c r="X33" i="40"/>
  <c r="AF33" i="40" s="1"/>
  <c r="K43" i="10" s="1"/>
  <c r="X35" i="40"/>
  <c r="AF35" i="40" s="1"/>
  <c r="K47" i="10" s="1"/>
  <c r="X37" i="40"/>
  <c r="AF37" i="40" s="1"/>
  <c r="X38" i="40"/>
  <c r="AF38" i="40" s="1"/>
  <c r="K55" i="10" s="1"/>
  <c r="X39" i="40"/>
  <c r="AF39" i="40" s="1"/>
  <c r="K210" i="10" s="1"/>
  <c r="X17" i="40"/>
  <c r="AF17" i="40" s="1"/>
  <c r="K76" i="10" s="1"/>
  <c r="X20" i="40"/>
  <c r="AF20" i="40" s="1"/>
  <c r="K82" i="10" s="1"/>
  <c r="X42" i="40"/>
  <c r="AF42" i="40" s="1"/>
  <c r="K96" i="10" s="1"/>
  <c r="X25" i="40"/>
  <c r="AF25" i="40" s="1"/>
  <c r="K97" i="10" s="1"/>
  <c r="X43" i="40"/>
  <c r="AF43" i="40" s="1"/>
  <c r="K98" i="10" s="1"/>
  <c r="W31" i="40"/>
  <c r="B36" i="10" s="1"/>
  <c r="W33" i="40"/>
  <c r="B43" i="10" s="1"/>
  <c r="W35" i="40"/>
  <c r="B47" i="10" s="1"/>
  <c r="W37" i="40"/>
  <c r="W38" i="40"/>
  <c r="B55" i="10" s="1"/>
  <c r="W39" i="40"/>
  <c r="B210" i="10" s="1"/>
  <c r="W17" i="40"/>
  <c r="B76" i="10" s="1"/>
  <c r="W20" i="40"/>
  <c r="B82" i="10" s="1"/>
  <c r="W42" i="40"/>
  <c r="B96" i="10" s="1"/>
  <c r="W25" i="40"/>
  <c r="W43" i="40"/>
  <c r="B98" i="10" s="1"/>
  <c r="X3" i="40"/>
  <c r="AF3" i="40" s="1"/>
  <c r="K4" i="10" s="1"/>
  <c r="W3" i="40"/>
  <c r="B4" i="10" s="1"/>
  <c r="X44" i="40"/>
  <c r="AF44" i="40" s="1"/>
  <c r="K99" i="10" s="1"/>
  <c r="W44" i="40"/>
  <c r="B99" i="10" s="1"/>
  <c r="X24" i="40"/>
  <c r="AF24" i="40" s="1"/>
  <c r="K94" i="10" s="1"/>
  <c r="W24" i="40"/>
  <c r="X23" i="40"/>
  <c r="AF23" i="40" s="1"/>
  <c r="K88" i="10" s="1"/>
  <c r="W23" i="40"/>
  <c r="X22" i="40"/>
  <c r="AF22" i="40" s="1"/>
  <c r="K84" i="10" s="1"/>
  <c r="W22" i="40"/>
  <c r="B84" i="10" s="1"/>
  <c r="X21" i="40"/>
  <c r="AF21" i="40" s="1"/>
  <c r="K83" i="10" s="1"/>
  <c r="W21" i="40"/>
  <c r="X19" i="40"/>
  <c r="C81" i="10" s="1"/>
  <c r="W19" i="40"/>
  <c r="X18" i="40"/>
  <c r="AF18" i="40" s="1"/>
  <c r="K77" i="10" s="1"/>
  <c r="W18" i="40"/>
  <c r="B77" i="10" s="1"/>
  <c r="X16" i="40"/>
  <c r="AF16" i="40" s="1"/>
  <c r="K64" i="10" s="1"/>
  <c r="W16" i="40"/>
  <c r="B64" i="10" s="1"/>
  <c r="C63" i="10"/>
  <c r="X14" i="40"/>
  <c r="AF14" i="40" s="1"/>
  <c r="K59" i="10" s="1"/>
  <c r="W14" i="40"/>
  <c r="X13" i="40"/>
  <c r="AF13" i="40" s="1"/>
  <c r="K54" i="10" s="1"/>
  <c r="W13" i="40"/>
  <c r="X36" i="40"/>
  <c r="AF36" i="40" s="1"/>
  <c r="W36" i="40"/>
  <c r="X11" i="40"/>
  <c r="AF11" i="40" s="1"/>
  <c r="K42" i="10" s="1"/>
  <c r="W11" i="40"/>
  <c r="B42" i="10" s="1"/>
  <c r="X10" i="40"/>
  <c r="AF10" i="40" s="1"/>
  <c r="K35" i="10" s="1"/>
  <c r="W10" i="40"/>
  <c r="B35" i="10" s="1"/>
  <c r="X9" i="40"/>
  <c r="AF9" i="40" s="1"/>
  <c r="K29" i="10" s="1"/>
  <c r="W9" i="40"/>
  <c r="B29" i="10" s="1"/>
  <c r="X8" i="40"/>
  <c r="AF8" i="40" s="1"/>
  <c r="K23" i="10" s="1"/>
  <c r="W8" i="40"/>
  <c r="B23" i="10" s="1"/>
  <c r="X7" i="40"/>
  <c r="AF7" i="40" s="1"/>
  <c r="K22" i="10" s="1"/>
  <c r="W7" i="40"/>
  <c r="B22" i="10" s="1"/>
  <c r="X6" i="40"/>
  <c r="AF6" i="40" s="1"/>
  <c r="K21" i="10" s="1"/>
  <c r="W6" i="40"/>
  <c r="B21" i="10" s="1"/>
  <c r="X5" i="40"/>
  <c r="AF5" i="40" s="1"/>
  <c r="K18" i="10" s="1"/>
  <c r="W5" i="40"/>
  <c r="B18" i="10" s="1"/>
  <c r="X4" i="40"/>
  <c r="AF4" i="40" s="1"/>
  <c r="K8" i="10" s="1"/>
  <c r="W4" i="40"/>
  <c r="B8" i="10" s="1"/>
  <c r="B86" i="10"/>
  <c r="B57" i="10"/>
  <c r="B165" i="10"/>
  <c r="B155" i="10"/>
  <c r="B149" i="10"/>
  <c r="B148" i="10"/>
  <c r="B107" i="10"/>
  <c r="AI116" i="31"/>
  <c r="AI118" i="31"/>
  <c r="AI137" i="31"/>
  <c r="AI138" i="31"/>
  <c r="AI139" i="31"/>
  <c r="AI152" i="31"/>
  <c r="V32" i="39"/>
  <c r="W32" i="39"/>
  <c r="AE32" i="39" s="1"/>
  <c r="V26" i="39"/>
  <c r="W26" i="39"/>
  <c r="AE26" i="39" s="1"/>
  <c r="AH28" i="39"/>
  <c r="AH29" i="39"/>
  <c r="V29" i="39"/>
  <c r="W29" i="39"/>
  <c r="AE29" i="39" s="1"/>
  <c r="V28" i="39"/>
  <c r="W28" i="39"/>
  <c r="AE28" i="39" s="1"/>
  <c r="V31" i="39"/>
  <c r="W31" i="39"/>
  <c r="AE31" i="39" s="1"/>
  <c r="V35" i="39"/>
  <c r="W35" i="39"/>
  <c r="AE35" i="39" s="1"/>
  <c r="V36" i="39"/>
  <c r="W36" i="39"/>
  <c r="AE36" i="39" s="1"/>
  <c r="V37" i="39"/>
  <c r="W37" i="39"/>
  <c r="AE37" i="39" s="1"/>
  <c r="AH30" i="39"/>
  <c r="V30" i="39"/>
  <c r="W30" i="39"/>
  <c r="V11" i="39"/>
  <c r="B166" i="10" s="1"/>
  <c r="W11" i="39"/>
  <c r="AE11" i="39" s="1"/>
  <c r="AH19" i="39"/>
  <c r="V19" i="39"/>
  <c r="W19" i="39"/>
  <c r="V27" i="39"/>
  <c r="W27" i="39"/>
  <c r="AE27" i="39" s="1"/>
  <c r="V9" i="39"/>
  <c r="W9" i="39"/>
  <c r="AH9" i="39"/>
  <c r="AH11" i="39"/>
  <c r="AH12" i="39"/>
  <c r="AH13" i="39"/>
  <c r="AH14" i="39"/>
  <c r="AH33" i="39"/>
  <c r="AH27" i="39"/>
  <c r="V13" i="39"/>
  <c r="W13" i="39"/>
  <c r="V14" i="39"/>
  <c r="W14" i="39"/>
  <c r="AE14" i="39" s="1"/>
  <c r="V33" i="39"/>
  <c r="W33" i="39"/>
  <c r="AE33" i="39" s="1"/>
  <c r="V34" i="39"/>
  <c r="W34" i="39"/>
  <c r="AE34" i="39" s="1"/>
  <c r="V15" i="39"/>
  <c r="W15" i="39"/>
  <c r="AE15" i="39" s="1"/>
  <c r="V16" i="39"/>
  <c r="W16" i="39"/>
  <c r="AE16" i="39" s="1"/>
  <c r="V17" i="39"/>
  <c r="W17" i="39"/>
  <c r="AE17" i="39" s="1"/>
  <c r="V18" i="39"/>
  <c r="W18" i="39"/>
  <c r="V20" i="39"/>
  <c r="W20" i="39"/>
  <c r="AE20" i="39" s="1"/>
  <c r="V21" i="39"/>
  <c r="W21" i="39"/>
  <c r="AE21" i="39" s="1"/>
  <c r="V22" i="39"/>
  <c r="W22" i="39"/>
  <c r="AE22" i="39" s="1"/>
  <c r="V23" i="39"/>
  <c r="W23" i="39"/>
  <c r="AE23" i="39" s="1"/>
  <c r="V38" i="39"/>
  <c r="W38" i="39"/>
  <c r="AE38" i="39" s="1"/>
  <c r="V12" i="39"/>
  <c r="W12" i="39"/>
  <c r="AE12" i="39" s="1"/>
  <c r="AF286" i="31"/>
  <c r="AF285" i="31"/>
  <c r="AD41" i="39"/>
  <c r="AC41" i="39"/>
  <c r="AB41" i="39"/>
  <c r="AA41" i="39"/>
  <c r="X41" i="39"/>
  <c r="W39" i="39"/>
  <c r="AE39" i="39" s="1"/>
  <c r="V39" i="39"/>
  <c r="W10" i="39"/>
  <c r="AE10" i="39" s="1"/>
  <c r="V10" i="39"/>
  <c r="Y10" i="39" s="1"/>
  <c r="W24" i="39"/>
  <c r="AE24" i="39" s="1"/>
  <c r="V24" i="39"/>
  <c r="W8" i="39"/>
  <c r="AE8" i="39" s="1"/>
  <c r="V8" i="39"/>
  <c r="W7" i="39"/>
  <c r="AE7" i="39" s="1"/>
  <c r="V7" i="39"/>
  <c r="W6" i="39"/>
  <c r="AE6" i="39" s="1"/>
  <c r="V6" i="39"/>
  <c r="W5" i="39"/>
  <c r="AE5" i="39" s="1"/>
  <c r="V5" i="39"/>
  <c r="W4" i="39"/>
  <c r="AE4" i="39" s="1"/>
  <c r="V4" i="39"/>
  <c r="B9" i="10" s="1"/>
  <c r="W3" i="39"/>
  <c r="AE3" i="39" s="1"/>
  <c r="V3" i="39"/>
  <c r="C286" i="31"/>
  <c r="D286" i="31"/>
  <c r="E286" i="31"/>
  <c r="F286" i="31"/>
  <c r="G286" i="31"/>
  <c r="H286" i="31"/>
  <c r="I286" i="31"/>
  <c r="J286" i="31"/>
  <c r="K286" i="31"/>
  <c r="L286" i="31"/>
  <c r="M286" i="31"/>
  <c r="N286" i="31"/>
  <c r="O286" i="31"/>
  <c r="P286" i="31"/>
  <c r="Q286" i="31"/>
  <c r="R286" i="31"/>
  <c r="S286" i="31"/>
  <c r="T286" i="31"/>
  <c r="U286" i="31"/>
  <c r="V286" i="31"/>
  <c r="W286" i="31"/>
  <c r="X286" i="31"/>
  <c r="Y286" i="31"/>
  <c r="Z286" i="31"/>
  <c r="AA286" i="31"/>
  <c r="AB286" i="31"/>
  <c r="AC286" i="31"/>
  <c r="AD286" i="31"/>
  <c r="AE286" i="31"/>
  <c r="AG286" i="31"/>
  <c r="B286" i="31"/>
  <c r="C285" i="31"/>
  <c r="D285" i="31"/>
  <c r="E285" i="31"/>
  <c r="F285" i="31"/>
  <c r="G285" i="31"/>
  <c r="H285" i="31"/>
  <c r="I285" i="31"/>
  <c r="J285" i="31"/>
  <c r="K285" i="31"/>
  <c r="L285" i="31"/>
  <c r="M285" i="31"/>
  <c r="N285" i="31"/>
  <c r="O285" i="31"/>
  <c r="P285" i="31"/>
  <c r="Q285" i="31"/>
  <c r="R285" i="31"/>
  <c r="S285" i="31"/>
  <c r="T285" i="31"/>
  <c r="U285" i="31"/>
  <c r="V285" i="31"/>
  <c r="W285" i="31"/>
  <c r="X285" i="31"/>
  <c r="Y285" i="31"/>
  <c r="Z285" i="31"/>
  <c r="AA285" i="31"/>
  <c r="AB285" i="31"/>
  <c r="AC285" i="31"/>
  <c r="AD285" i="31"/>
  <c r="AE285" i="31"/>
  <c r="AG285" i="31"/>
  <c r="B285" i="31"/>
  <c r="AI278" i="31"/>
  <c r="AI275" i="31"/>
  <c r="AI262" i="31"/>
  <c r="AI255" i="31"/>
  <c r="AI254" i="31"/>
  <c r="AI239" i="31"/>
  <c r="AI238" i="31"/>
  <c r="AI235" i="31"/>
  <c r="AI212" i="31"/>
  <c r="AI201" i="31"/>
  <c r="AI147" i="31"/>
  <c r="AB37" i="38"/>
  <c r="B280" i="10"/>
  <c r="AC37" i="38"/>
  <c r="AK37" i="38"/>
  <c r="AB4" i="38"/>
  <c r="B118" i="10" s="1"/>
  <c r="AC4" i="38"/>
  <c r="AK4" i="38" s="1"/>
  <c r="AB5" i="38"/>
  <c r="AC5" i="38"/>
  <c r="AB35" i="38"/>
  <c r="AC35" i="38"/>
  <c r="AB33" i="38"/>
  <c r="AC33" i="38"/>
  <c r="AK33" i="38" s="1"/>
  <c r="AB19" i="38"/>
  <c r="AC19" i="38"/>
  <c r="AB36" i="38"/>
  <c r="AC36" i="38"/>
  <c r="AK36" i="38" s="1"/>
  <c r="AB38" i="38"/>
  <c r="AC38" i="38"/>
  <c r="AK38" i="38" s="1"/>
  <c r="AB31" i="38"/>
  <c r="B143" i="10" s="1"/>
  <c r="AC31" i="38"/>
  <c r="AK5" i="38"/>
  <c r="AK35" i="38"/>
  <c r="B242" i="10"/>
  <c r="AK19" i="38"/>
  <c r="B75" i="10"/>
  <c r="AE5" i="38"/>
  <c r="AB23" i="38"/>
  <c r="AC23" i="38"/>
  <c r="AB16" i="38"/>
  <c r="B214" i="10" s="1"/>
  <c r="AC16" i="38"/>
  <c r="AJ40" i="38"/>
  <c r="AI40" i="38"/>
  <c r="AH40" i="38"/>
  <c r="AG40" i="38"/>
  <c r="AD40" i="38"/>
  <c r="AC3" i="38"/>
  <c r="AB3" i="38"/>
  <c r="AC30" i="38"/>
  <c r="AB30" i="38"/>
  <c r="AC29" i="38"/>
  <c r="AB29" i="38"/>
  <c r="B141" i="10"/>
  <c r="AC28" i="38"/>
  <c r="AB28" i="38"/>
  <c r="AC27" i="38"/>
  <c r="AB27" i="38"/>
  <c r="AC25" i="38"/>
  <c r="AB25" i="38"/>
  <c r="AC24" i="38"/>
  <c r="AB24" i="38"/>
  <c r="AC22" i="38"/>
  <c r="AB22" i="38"/>
  <c r="AC21" i="38"/>
  <c r="AB21" i="38"/>
  <c r="AC20" i="38"/>
  <c r="AB20" i="38"/>
  <c r="AC34" i="38"/>
  <c r="AB34" i="38"/>
  <c r="AC18" i="38"/>
  <c r="AB18" i="38"/>
  <c r="AC17" i="38"/>
  <c r="AB17" i="38"/>
  <c r="AC15" i="38"/>
  <c r="AB15" i="38"/>
  <c r="AC14" i="38"/>
  <c r="AB14" i="38"/>
  <c r="AC13" i="38"/>
  <c r="AB13" i="38"/>
  <c r="AC12" i="38"/>
  <c r="AB12" i="38"/>
  <c r="AC11" i="38"/>
  <c r="AB11" i="38"/>
  <c r="AC32" i="38"/>
  <c r="AB32" i="38"/>
  <c r="AC10" i="38"/>
  <c r="AB10" i="38"/>
  <c r="AC9" i="38"/>
  <c r="AB9" i="38"/>
  <c r="AC8" i="38"/>
  <c r="AB8" i="38"/>
  <c r="AC7" i="38"/>
  <c r="AB7" i="38"/>
  <c r="AC6" i="38"/>
  <c r="AB6" i="38"/>
  <c r="AC35" i="36"/>
  <c r="AD35" i="36"/>
  <c r="AE35" i="36"/>
  <c r="AB35" i="36"/>
  <c r="Y35" i="36"/>
  <c r="AI284" i="31"/>
  <c r="AI283" i="31"/>
  <c r="AI282" i="31"/>
  <c r="AI281" i="31"/>
  <c r="AI280" i="31"/>
  <c r="AI279" i="31"/>
  <c r="AI277" i="31"/>
  <c r="AI276" i="31"/>
  <c r="AI274" i="31"/>
  <c r="AI273" i="31"/>
  <c r="AI272" i="31"/>
  <c r="AI271" i="31"/>
  <c r="AI270" i="31"/>
  <c r="AI269" i="31"/>
  <c r="AI268" i="31"/>
  <c r="AI267" i="31"/>
  <c r="AI266" i="31"/>
  <c r="AI265" i="31"/>
  <c r="AI264" i="31"/>
  <c r="AI263" i="31"/>
  <c r="AI261" i="31"/>
  <c r="AI260" i="31"/>
  <c r="AI259" i="31"/>
  <c r="AI258" i="31"/>
  <c r="AI257" i="31"/>
  <c r="AI256" i="31"/>
  <c r="AI253" i="31"/>
  <c r="AI252" i="31"/>
  <c r="AI251" i="31"/>
  <c r="AI250" i="31"/>
  <c r="AI249" i="31"/>
  <c r="AI248" i="31"/>
  <c r="AI247" i="31"/>
  <c r="AI246" i="31"/>
  <c r="AI245" i="31"/>
  <c r="AI244" i="31"/>
  <c r="AI243" i="31"/>
  <c r="AI242" i="31"/>
  <c r="AI241" i="31"/>
  <c r="AI240" i="31"/>
  <c r="AI237" i="31"/>
  <c r="AI236" i="31"/>
  <c r="AI234" i="31"/>
  <c r="AI233" i="31"/>
  <c r="AI232" i="31"/>
  <c r="AI231" i="31"/>
  <c r="AI230" i="31"/>
  <c r="AI229" i="31"/>
  <c r="AI228" i="31"/>
  <c r="AI227" i="31"/>
  <c r="AI226" i="31"/>
  <c r="AI225" i="31"/>
  <c r="AI224" i="31"/>
  <c r="AI223" i="31"/>
  <c r="AI222" i="31"/>
  <c r="AI221" i="31"/>
  <c r="AI220" i="31"/>
  <c r="AI219" i="31"/>
  <c r="AI218" i="31"/>
  <c r="AI217" i="31"/>
  <c r="AI216" i="31"/>
  <c r="AI215" i="31"/>
  <c r="AI214" i="31"/>
  <c r="AI213" i="31"/>
  <c r="AI211" i="31"/>
  <c r="AI210" i="31"/>
  <c r="AI209" i="31"/>
  <c r="AI208" i="31"/>
  <c r="AI207" i="31"/>
  <c r="AI206" i="31"/>
  <c r="AI205" i="31"/>
  <c r="AI203" i="31"/>
  <c r="AI202" i="31"/>
  <c r="AI200" i="31"/>
  <c r="AI199" i="31"/>
  <c r="AI198" i="31"/>
  <c r="AI197" i="31"/>
  <c r="AI196" i="31"/>
  <c r="AI195" i="31"/>
  <c r="AI194" i="31"/>
  <c r="AI193" i="31"/>
  <c r="AI192" i="31"/>
  <c r="AI191" i="31"/>
  <c r="AI190" i="31"/>
  <c r="AI189" i="31"/>
  <c r="AI188" i="31"/>
  <c r="AI187" i="31"/>
  <c r="AI186" i="31"/>
  <c r="AI185" i="31"/>
  <c r="AI184" i="31"/>
  <c r="AI183" i="31"/>
  <c r="AI182" i="31"/>
  <c r="AI181" i="31"/>
  <c r="AI180" i="31"/>
  <c r="AI179" i="31"/>
  <c r="AI178" i="31"/>
  <c r="AI177" i="31"/>
  <c r="AI176" i="31"/>
  <c r="AI175" i="31"/>
  <c r="AI174" i="31"/>
  <c r="AI173" i="31"/>
  <c r="AI172" i="31"/>
  <c r="AI171" i="31"/>
  <c r="AI170" i="31"/>
  <c r="AI169" i="31"/>
  <c r="AI168" i="31"/>
  <c r="AI167" i="31"/>
  <c r="AI166" i="31"/>
  <c r="AI165" i="31"/>
  <c r="AI164" i="31"/>
  <c r="AI163" i="31"/>
  <c r="AI161" i="31"/>
  <c r="AI160" i="31"/>
  <c r="AI159" i="31"/>
  <c r="AI158" i="31"/>
  <c r="AI157" i="31"/>
  <c r="AI156" i="31"/>
  <c r="AI155" i="31"/>
  <c r="AI154" i="31"/>
  <c r="AI153" i="31"/>
  <c r="AI151" i="31"/>
  <c r="AI149" i="31"/>
  <c r="AI148" i="31"/>
  <c r="AI146" i="31"/>
  <c r="AI143" i="31"/>
  <c r="AI142" i="31"/>
  <c r="AI141" i="31"/>
  <c r="AI140" i="31"/>
  <c r="AI136" i="31"/>
  <c r="AI135" i="31"/>
  <c r="AI134" i="31"/>
  <c r="AI133" i="31"/>
  <c r="AI132" i="31"/>
  <c r="AI131" i="31"/>
  <c r="AI130" i="31"/>
  <c r="AI129" i="31"/>
  <c r="AI128" i="31"/>
  <c r="AI127" i="31"/>
  <c r="AI126" i="31"/>
  <c r="AI125" i="31"/>
  <c r="AI124" i="31"/>
  <c r="AI123" i="31"/>
  <c r="AI122" i="31"/>
  <c r="AI121" i="31"/>
  <c r="AI120" i="31"/>
  <c r="AI119" i="31"/>
  <c r="AI117" i="31"/>
  <c r="AI115" i="31"/>
  <c r="AI114" i="31"/>
  <c r="AI112" i="31"/>
  <c r="AI111" i="31"/>
  <c r="AI110" i="31"/>
  <c r="AI109" i="31"/>
  <c r="AI108" i="31"/>
  <c r="AI107" i="31"/>
  <c r="AI105" i="31"/>
  <c r="AI104" i="31"/>
  <c r="AI103" i="31"/>
  <c r="AI102" i="31"/>
  <c r="AI113" i="31"/>
  <c r="AI100" i="31"/>
  <c r="AI101" i="31"/>
  <c r="AC34" i="37"/>
  <c r="AC18" i="37"/>
  <c r="AK18" i="37"/>
  <c r="AB34" i="37"/>
  <c r="B218" i="10" s="1"/>
  <c r="AB32" i="37"/>
  <c r="B151" i="10"/>
  <c r="AC32" i="37"/>
  <c r="AB40" i="37"/>
  <c r="AC40" i="37"/>
  <c r="AH42" i="37"/>
  <c r="AI42" i="37"/>
  <c r="AJ42" i="37"/>
  <c r="AG42" i="37"/>
  <c r="AD42" i="37"/>
  <c r="AC36" i="37"/>
  <c r="AC37" i="37"/>
  <c r="AC25" i="37"/>
  <c r="AC38" i="37"/>
  <c r="AC39" i="37"/>
  <c r="AC28" i="37"/>
  <c r="AK28" i="37" s="1"/>
  <c r="AB36" i="37"/>
  <c r="B246" i="10" s="1"/>
  <c r="AB37" i="37"/>
  <c r="AB25" i="37"/>
  <c r="AB38" i="37"/>
  <c r="B267" i="10"/>
  <c r="AB39" i="37"/>
  <c r="B278" i="10" s="1"/>
  <c r="AB28" i="37"/>
  <c r="AB27" i="37"/>
  <c r="AB35" i="37"/>
  <c r="B245" i="10"/>
  <c r="AC35" i="37"/>
  <c r="AK35" i="37"/>
  <c r="AB31" i="37"/>
  <c r="B114" i="10" s="1"/>
  <c r="AC31" i="37"/>
  <c r="AK31" i="37" s="1"/>
  <c r="AB22" i="37"/>
  <c r="B261" i="10"/>
  <c r="AC22" i="37"/>
  <c r="AK22" i="37" s="1"/>
  <c r="AC30" i="37"/>
  <c r="AK30" i="37"/>
  <c r="AB30" i="37"/>
  <c r="AB10" i="37"/>
  <c r="AC10" i="37"/>
  <c r="AB9" i="37"/>
  <c r="AC9" i="37"/>
  <c r="AB18" i="37"/>
  <c r="AC27" i="37"/>
  <c r="AC33" i="37"/>
  <c r="AB33" i="37"/>
  <c r="AC15" i="37"/>
  <c r="AB15" i="37"/>
  <c r="AC3" i="37"/>
  <c r="AB3" i="37"/>
  <c r="AC26" i="37"/>
  <c r="AB26" i="37"/>
  <c r="AE26" i="37"/>
  <c r="AC24" i="37"/>
  <c r="AK24" i="37" s="1"/>
  <c r="AB24" i="37"/>
  <c r="AC23" i="37"/>
  <c r="AB23" i="37"/>
  <c r="AE23" i="37" s="1"/>
  <c r="AC21" i="37"/>
  <c r="AB21" i="37"/>
  <c r="AC20" i="37"/>
  <c r="AB20" i="37"/>
  <c r="AC19" i="37"/>
  <c r="AB19" i="37"/>
  <c r="AC17" i="37"/>
  <c r="AK17" i="37" s="1"/>
  <c r="AB17" i="37"/>
  <c r="AC16" i="37"/>
  <c r="AB16" i="37"/>
  <c r="AC14" i="37"/>
  <c r="AB14" i="37"/>
  <c r="AC13" i="37"/>
  <c r="AB13" i="37"/>
  <c r="AC12" i="37"/>
  <c r="AB12" i="37"/>
  <c r="AC11" i="37"/>
  <c r="AB11" i="37"/>
  <c r="AC8" i="37"/>
  <c r="AB8" i="37"/>
  <c r="AC7" i="37"/>
  <c r="AB7" i="37"/>
  <c r="AC6" i="37"/>
  <c r="AB6" i="37"/>
  <c r="AC5" i="37"/>
  <c r="AB5" i="37"/>
  <c r="AC4" i="37"/>
  <c r="AB4" i="37"/>
  <c r="W33" i="36"/>
  <c r="X33" i="36"/>
  <c r="AF33" i="36"/>
  <c r="B208" i="10"/>
  <c r="AF29" i="36"/>
  <c r="W31" i="36"/>
  <c r="B260" i="10" s="1"/>
  <c r="X31" i="36"/>
  <c r="W32" i="36"/>
  <c r="X32" i="36"/>
  <c r="X3" i="36"/>
  <c r="W3" i="36"/>
  <c r="W35" i="36" s="1"/>
  <c r="B111" i="10"/>
  <c r="W6" i="36"/>
  <c r="X6" i="36"/>
  <c r="W7" i="36"/>
  <c r="X7" i="36"/>
  <c r="AF7" i="36"/>
  <c r="W5" i="36"/>
  <c r="B127" i="10"/>
  <c r="X5" i="36"/>
  <c r="AF5" i="36"/>
  <c r="W8" i="36"/>
  <c r="X8" i="36"/>
  <c r="X34" i="36"/>
  <c r="W34" i="36"/>
  <c r="X22" i="36"/>
  <c r="W22" i="36"/>
  <c r="X21" i="36"/>
  <c r="AF21" i="36" s="1"/>
  <c r="W21" i="36"/>
  <c r="X19" i="36"/>
  <c r="AF19" i="36" s="1"/>
  <c r="W19" i="36"/>
  <c r="X28" i="36"/>
  <c r="W28" i="36"/>
  <c r="B207" i="10" s="1"/>
  <c r="X30" i="36"/>
  <c r="W30" i="36"/>
  <c r="B216" i="10"/>
  <c r="X14" i="36"/>
  <c r="W14" i="36"/>
  <c r="X26" i="36"/>
  <c r="W26" i="36"/>
  <c r="X10" i="36"/>
  <c r="W10" i="36"/>
  <c r="X4" i="36"/>
  <c r="W4" i="36"/>
  <c r="X23" i="36"/>
  <c r="W23" i="36"/>
  <c r="X20" i="36"/>
  <c r="W20" i="36"/>
  <c r="X18" i="36"/>
  <c r="W18" i="36"/>
  <c r="X17" i="36"/>
  <c r="W17" i="36"/>
  <c r="X16" i="36"/>
  <c r="AF16" i="36" s="1"/>
  <c r="W16" i="36"/>
  <c r="X15" i="36"/>
  <c r="W15" i="36"/>
  <c r="X27" i="36"/>
  <c r="W27" i="36"/>
  <c r="X13" i="36"/>
  <c r="W13" i="36"/>
  <c r="X12" i="36"/>
  <c r="W12" i="36"/>
  <c r="X11" i="36"/>
  <c r="W11" i="36"/>
  <c r="X9" i="36"/>
  <c r="W9" i="36"/>
  <c r="X25" i="36"/>
  <c r="AF25" i="36"/>
  <c r="W25" i="36"/>
  <c r="Z29" i="35"/>
  <c r="AH29" i="35"/>
  <c r="Y29" i="35"/>
  <c r="Y23" i="35"/>
  <c r="Z23" i="35"/>
  <c r="Y24" i="35"/>
  <c r="B227" i="10" s="1"/>
  <c r="Z24" i="35"/>
  <c r="Y25" i="35"/>
  <c r="B234" i="10" s="1"/>
  <c r="Z25" i="35"/>
  <c r="AH25" i="35"/>
  <c r="AG31" i="35"/>
  <c r="AF31" i="35"/>
  <c r="AE31" i="35"/>
  <c r="AD31" i="35"/>
  <c r="AA31" i="35"/>
  <c r="Z28" i="35"/>
  <c r="AH28" i="35" s="1"/>
  <c r="Y28" i="35"/>
  <c r="Z14" i="35"/>
  <c r="Y14" i="35"/>
  <c r="B235" i="10" s="1"/>
  <c r="Z22" i="35"/>
  <c r="AH22" i="35" s="1"/>
  <c r="Y22" i="35"/>
  <c r="Z8" i="35"/>
  <c r="AH8" i="35" s="1"/>
  <c r="Y8" i="35"/>
  <c r="Z21" i="35"/>
  <c r="AH21" i="35"/>
  <c r="Y21" i="35"/>
  <c r="Z5" i="35"/>
  <c r="Y5" i="35"/>
  <c r="Z20" i="35"/>
  <c r="Y20" i="35"/>
  <c r="B124" i="10"/>
  <c r="Z30" i="35"/>
  <c r="AH30" i="35" s="1"/>
  <c r="Y30" i="35"/>
  <c r="Z16" i="35"/>
  <c r="AH16" i="35"/>
  <c r="Y16" i="35"/>
  <c r="Z27" i="35"/>
  <c r="AH27" i="35" s="1"/>
  <c r="Y27" i="35"/>
  <c r="Z15" i="35"/>
  <c r="AH15" i="35" s="1"/>
  <c r="Y15" i="35"/>
  <c r="Z26" i="35"/>
  <c r="AH26" i="35" s="1"/>
  <c r="Y26" i="35"/>
  <c r="Z13" i="35"/>
  <c r="AH13" i="35" s="1"/>
  <c r="Y13" i="35"/>
  <c r="AB13" i="35"/>
  <c r="Z12" i="35"/>
  <c r="AH12" i="35" s="1"/>
  <c r="Y12" i="35"/>
  <c r="Z11" i="35"/>
  <c r="AH11" i="35" s="1"/>
  <c r="Y11" i="35"/>
  <c r="Z10" i="35"/>
  <c r="AH10" i="35"/>
  <c r="Y10" i="35"/>
  <c r="AB10" i="35"/>
  <c r="Z9" i="35"/>
  <c r="AH9" i="35" s="1"/>
  <c r="Y9" i="35"/>
  <c r="Z7" i="35"/>
  <c r="AH7" i="35"/>
  <c r="Y7" i="35"/>
  <c r="AB7" i="35" s="1"/>
  <c r="Z6" i="35"/>
  <c r="AH6" i="35"/>
  <c r="Y6" i="35"/>
  <c r="AB6" i="35" s="1"/>
  <c r="Z4" i="35"/>
  <c r="AH4" i="35"/>
  <c r="Y4" i="35"/>
  <c r="Z19" i="35"/>
  <c r="AH19" i="35"/>
  <c r="Y19" i="35"/>
  <c r="Z18" i="35"/>
  <c r="AH18" i="35"/>
  <c r="Y18" i="35"/>
  <c r="Z3" i="35"/>
  <c r="AH3" i="35"/>
  <c r="Y3" i="35"/>
  <c r="Y28" i="34"/>
  <c r="B164" i="10" s="1"/>
  <c r="Z28" i="34"/>
  <c r="AH28" i="34" s="1"/>
  <c r="Y29" i="34"/>
  <c r="B171" i="10" s="1"/>
  <c r="Z29" i="34"/>
  <c r="AH29" i="34"/>
  <c r="Z27" i="34"/>
  <c r="AH27" i="34" s="1"/>
  <c r="Y27" i="34"/>
  <c r="Y15" i="34"/>
  <c r="B226" i="10"/>
  <c r="Z15" i="34"/>
  <c r="AG36" i="34"/>
  <c r="AF36" i="34"/>
  <c r="AE36" i="34"/>
  <c r="AD36" i="34"/>
  <c r="AA36" i="34"/>
  <c r="Y31" i="34"/>
  <c r="B190" i="10" s="1"/>
  <c r="Z31" i="34"/>
  <c r="Y32" i="34"/>
  <c r="B197" i="10" s="1"/>
  <c r="Z32" i="34"/>
  <c r="AH32" i="34" s="1"/>
  <c r="Y33" i="34"/>
  <c r="B263" i="10"/>
  <c r="Z33" i="34"/>
  <c r="Y9" i="34"/>
  <c r="Z9" i="34"/>
  <c r="Z24" i="34"/>
  <c r="Y24" i="34"/>
  <c r="Z35" i="34"/>
  <c r="Y35" i="34"/>
  <c r="Z30" i="34"/>
  <c r="AH30" i="34"/>
  <c r="Y30" i="34"/>
  <c r="Z8" i="34"/>
  <c r="Y8" i="34"/>
  <c r="Z5" i="34"/>
  <c r="Y5" i="34"/>
  <c r="AB5" i="34" s="1"/>
  <c r="Z3" i="34"/>
  <c r="AH3" i="34" s="1"/>
  <c r="Y3" i="34"/>
  <c r="Z23" i="34"/>
  <c r="AH23" i="34"/>
  <c r="Y23" i="34"/>
  <c r="Z22" i="34"/>
  <c r="Y22" i="34"/>
  <c r="Z34" i="34"/>
  <c r="Y34" i="34"/>
  <c r="Z21" i="34"/>
  <c r="AH21" i="34"/>
  <c r="Y21" i="34"/>
  <c r="AB21" i="34" s="1"/>
  <c r="Z20" i="34"/>
  <c r="AH20" i="34"/>
  <c r="Y20" i="34"/>
  <c r="Z19" i="34"/>
  <c r="AH19" i="34" s="1"/>
  <c r="Y19" i="34"/>
  <c r="Z18" i="34"/>
  <c r="AH18" i="34" s="1"/>
  <c r="Y18" i="34"/>
  <c r="Z17" i="34"/>
  <c r="AH17" i="34" s="1"/>
  <c r="Y17" i="34"/>
  <c r="Z16" i="34"/>
  <c r="Y16" i="34"/>
  <c r="Z14" i="34"/>
  <c r="AH14" i="34" s="1"/>
  <c r="Y14" i="34"/>
  <c r="Z13" i="34"/>
  <c r="AB13" i="34" s="1"/>
  <c r="Y13" i="34"/>
  <c r="Z12" i="34"/>
  <c r="Y12" i="34"/>
  <c r="Z11" i="34"/>
  <c r="AH11" i="34" s="1"/>
  <c r="Y11" i="34"/>
  <c r="AB11" i="34"/>
  <c r="Z10" i="34"/>
  <c r="Y10" i="34"/>
  <c r="AB10" i="34"/>
  <c r="Z7" i="34"/>
  <c r="Y7" i="34"/>
  <c r="Z6" i="34"/>
  <c r="AH6" i="34" s="1"/>
  <c r="Y6" i="34"/>
  <c r="Z26" i="34"/>
  <c r="Y26" i="34"/>
  <c r="Z4" i="34"/>
  <c r="AH4" i="34" s="1"/>
  <c r="Y4" i="34"/>
  <c r="X11" i="33"/>
  <c r="Y11" i="33"/>
  <c r="AA11" i="33"/>
  <c r="X12" i="33"/>
  <c r="Y12" i="33"/>
  <c r="AA12" i="33"/>
  <c r="AF30" i="33"/>
  <c r="AE30" i="33"/>
  <c r="AD30" i="33"/>
  <c r="AC30" i="33"/>
  <c r="Z30" i="33"/>
  <c r="X29" i="33"/>
  <c r="X28" i="33"/>
  <c r="X17" i="33"/>
  <c r="B78" i="10" s="1"/>
  <c r="X16" i="33"/>
  <c r="X7" i="33"/>
  <c r="X26" i="33"/>
  <c r="X25" i="33"/>
  <c r="X3" i="33"/>
  <c r="X24" i="33"/>
  <c r="X5" i="33"/>
  <c r="X6" i="33"/>
  <c r="X27" i="33"/>
  <c r="X8" i="33"/>
  <c r="X9" i="33"/>
  <c r="X10" i="33"/>
  <c r="X13" i="33"/>
  <c r="X14" i="33"/>
  <c r="X15" i="33"/>
  <c r="X18" i="33"/>
  <c r="X19" i="33"/>
  <c r="X20" i="33"/>
  <c r="X21" i="33"/>
  <c r="X22" i="33"/>
  <c r="Y5" i="33"/>
  <c r="Y6" i="33"/>
  <c r="AG6" i="33"/>
  <c r="Y27" i="33"/>
  <c r="AG27" i="33"/>
  <c r="Y8" i="33"/>
  <c r="Y10" i="33"/>
  <c r="AG10" i="33" s="1"/>
  <c r="AG12" i="33"/>
  <c r="Y13" i="33"/>
  <c r="Y14" i="33"/>
  <c r="AG14" i="33"/>
  <c r="Y15" i="33"/>
  <c r="Y18" i="33"/>
  <c r="AG18" i="33"/>
  <c r="Y19" i="33"/>
  <c r="AG19" i="33" s="1"/>
  <c r="Y20" i="33"/>
  <c r="Y21" i="33"/>
  <c r="AG21" i="33"/>
  <c r="Y22" i="33"/>
  <c r="Y24" i="33"/>
  <c r="X4" i="33"/>
  <c r="B15" i="10" s="1"/>
  <c r="Y4" i="33"/>
  <c r="Y26" i="33"/>
  <c r="AG26" i="33" s="1"/>
  <c r="Y7" i="33"/>
  <c r="Y9" i="33"/>
  <c r="Y16" i="33"/>
  <c r="Y17" i="33"/>
  <c r="Y28" i="33"/>
  <c r="Y29" i="33"/>
  <c r="Y25" i="33"/>
  <c r="AG25" i="33" s="1"/>
  <c r="Y3" i="33"/>
  <c r="W29" i="32"/>
  <c r="V29" i="32"/>
  <c r="B221" i="10" s="1"/>
  <c r="V27" i="32"/>
  <c r="B189" i="10"/>
  <c r="W27" i="32"/>
  <c r="V23" i="32"/>
  <c r="W23" i="32"/>
  <c r="V24" i="32"/>
  <c r="W24" i="32"/>
  <c r="AE24" i="32"/>
  <c r="AD32" i="32"/>
  <c r="AC32" i="32"/>
  <c r="AB32" i="32"/>
  <c r="AA32" i="32"/>
  <c r="X32" i="32"/>
  <c r="W17" i="32"/>
  <c r="AE17" i="32"/>
  <c r="V17" i="32"/>
  <c r="Y17" i="32" s="1"/>
  <c r="W14" i="32"/>
  <c r="V14" i="32"/>
  <c r="B262" i="10"/>
  <c r="W28" i="32"/>
  <c r="V28" i="32"/>
  <c r="B215" i="10"/>
  <c r="W25" i="32"/>
  <c r="V25" i="32"/>
  <c r="W6" i="32"/>
  <c r="AE6" i="32"/>
  <c r="V6" i="32"/>
  <c r="W22" i="32"/>
  <c r="V22" i="32"/>
  <c r="W21" i="32"/>
  <c r="AE21" i="32" s="1"/>
  <c r="V21" i="32"/>
  <c r="B123" i="10" s="1"/>
  <c r="W19" i="32"/>
  <c r="V19" i="32"/>
  <c r="Y19" i="32" s="1"/>
  <c r="W31" i="32"/>
  <c r="AE31" i="32"/>
  <c r="V31" i="32"/>
  <c r="W18" i="32"/>
  <c r="V18" i="32"/>
  <c r="W16" i="32"/>
  <c r="V16" i="32"/>
  <c r="Y16" i="32" s="1"/>
  <c r="W15" i="32"/>
  <c r="AE15" i="32" s="1"/>
  <c r="V15" i="32"/>
  <c r="Y15" i="32"/>
  <c r="W30" i="32"/>
  <c r="V30" i="32"/>
  <c r="W13" i="32"/>
  <c r="V13" i="32"/>
  <c r="W12" i="32"/>
  <c r="AE12" i="32"/>
  <c r="V12" i="32"/>
  <c r="W11" i="32"/>
  <c r="V11" i="32"/>
  <c r="Y11" i="32"/>
  <c r="W10" i="32"/>
  <c r="V10" i="32"/>
  <c r="Y10" i="32" s="1"/>
  <c r="W9" i="32"/>
  <c r="V9" i="32"/>
  <c r="W26" i="32"/>
  <c r="AE26" i="32"/>
  <c r="V26" i="32"/>
  <c r="W8" i="32"/>
  <c r="V8" i="32"/>
  <c r="W7" i="32"/>
  <c r="AE7" i="32"/>
  <c r="V7" i="32"/>
  <c r="W5" i="32"/>
  <c r="V5" i="32"/>
  <c r="Y5" i="32"/>
  <c r="W4" i="32"/>
  <c r="V4" i="32"/>
  <c r="W3" i="32"/>
  <c r="V3" i="32"/>
  <c r="AD36" i="30"/>
  <c r="X36" i="30"/>
  <c r="AC36" i="30"/>
  <c r="V33" i="30"/>
  <c r="B264" i="10" s="1"/>
  <c r="W33" i="30"/>
  <c r="L57" i="24"/>
  <c r="L58" i="24"/>
  <c r="L59" i="24" s="1"/>
  <c r="L60" i="24" s="1"/>
  <c r="L61" i="24"/>
  <c r="L62" i="24" s="1"/>
  <c r="W31" i="30"/>
  <c r="W32" i="30"/>
  <c r="V31" i="30"/>
  <c r="B217" i="10"/>
  <c r="V32" i="30"/>
  <c r="B240" i="10" s="1"/>
  <c r="W23" i="30"/>
  <c r="V23" i="30"/>
  <c r="B110" i="10" s="1"/>
  <c r="W24" i="30"/>
  <c r="V24" i="30"/>
  <c r="AB36" i="30"/>
  <c r="AA36" i="30"/>
  <c r="W35" i="30"/>
  <c r="AE35" i="30"/>
  <c r="V35" i="30"/>
  <c r="W3" i="30"/>
  <c r="V3" i="30"/>
  <c r="B103" i="10"/>
  <c r="W16" i="30"/>
  <c r="V16" i="30"/>
  <c r="W30" i="30"/>
  <c r="V30" i="30"/>
  <c r="B198" i="10" s="1"/>
  <c r="W29" i="30"/>
  <c r="AE29" i="30"/>
  <c r="V29" i="30"/>
  <c r="W28" i="30"/>
  <c r="V28" i="30"/>
  <c r="B174" i="10"/>
  <c r="W25" i="30"/>
  <c r="V25" i="30"/>
  <c r="W21" i="30"/>
  <c r="AE21" i="30" s="1"/>
  <c r="V21" i="30"/>
  <c r="W20" i="30"/>
  <c r="AE20" i="30" s="1"/>
  <c r="V20" i="30"/>
  <c r="W19" i="30"/>
  <c r="AE19" i="30"/>
  <c r="V19" i="30"/>
  <c r="W34" i="30"/>
  <c r="AE34" i="30" s="1"/>
  <c r="V34" i="30"/>
  <c r="W18" i="30"/>
  <c r="V18" i="30"/>
  <c r="W17" i="30"/>
  <c r="V17" i="30"/>
  <c r="W15" i="30"/>
  <c r="AE15" i="30" s="1"/>
  <c r="V15" i="30"/>
  <c r="Y15" i="30" s="1"/>
  <c r="W14" i="30"/>
  <c r="V14" i="30"/>
  <c r="W13" i="30"/>
  <c r="Y13" i="30"/>
  <c r="V13" i="30"/>
  <c r="W12" i="30"/>
  <c r="V12" i="30"/>
  <c r="W11" i="30"/>
  <c r="V11" i="30"/>
  <c r="W10" i="30"/>
  <c r="V10" i="30"/>
  <c r="Y10" i="30"/>
  <c r="W9" i="30"/>
  <c r="AE9" i="30"/>
  <c r="V9" i="30"/>
  <c r="W8" i="30"/>
  <c r="AE8" i="30" s="1"/>
  <c r="V8" i="30"/>
  <c r="W27" i="30"/>
  <c r="V27" i="30"/>
  <c r="W26" i="30"/>
  <c r="V26" i="30"/>
  <c r="W7" i="30"/>
  <c r="AE7" i="30" s="1"/>
  <c r="V7" i="30"/>
  <c r="W6" i="30"/>
  <c r="AE6" i="30"/>
  <c r="V6" i="30"/>
  <c r="W5" i="30"/>
  <c r="V5" i="30"/>
  <c r="W4" i="30"/>
  <c r="AE4" i="30" s="1"/>
  <c r="V4" i="30"/>
  <c r="V36" i="30" s="1"/>
  <c r="V4" i="27"/>
  <c r="AD4" i="27" s="1"/>
  <c r="V5" i="27"/>
  <c r="AD5" i="27" s="1"/>
  <c r="V6" i="27"/>
  <c r="AD6" i="27"/>
  <c r="V7" i="27"/>
  <c r="V8" i="27"/>
  <c r="V9" i="27"/>
  <c r="AD9" i="27" s="1"/>
  <c r="V10" i="27"/>
  <c r="V11" i="27"/>
  <c r="V12" i="27"/>
  <c r="AD12" i="27" s="1"/>
  <c r="V13" i="27"/>
  <c r="V14" i="27"/>
  <c r="AD14" i="27" s="1"/>
  <c r="V15" i="27"/>
  <c r="V16" i="27"/>
  <c r="AD16" i="27"/>
  <c r="V17" i="27"/>
  <c r="AD17" i="27"/>
  <c r="V18" i="27"/>
  <c r="V3" i="27"/>
  <c r="AD3" i="27" s="1"/>
  <c r="U30" i="27"/>
  <c r="U29" i="27"/>
  <c r="B259" i="10" s="1"/>
  <c r="U28" i="27"/>
  <c r="U27" i="27"/>
  <c r="U26" i="27"/>
  <c r="B232" i="10"/>
  <c r="U25" i="27"/>
  <c r="U24" i="27"/>
  <c r="B159" i="10" s="1"/>
  <c r="U23" i="27"/>
  <c r="U22" i="27"/>
  <c r="U21" i="27"/>
  <c r="U20" i="27"/>
  <c r="U4" i="27"/>
  <c r="U5" i="27"/>
  <c r="B172" i="10" s="1"/>
  <c r="U6" i="27"/>
  <c r="U7" i="27"/>
  <c r="X7" i="27" s="1"/>
  <c r="U8" i="27"/>
  <c r="U9" i="27"/>
  <c r="U10" i="27"/>
  <c r="X10" i="27" s="1"/>
  <c r="U11" i="27"/>
  <c r="U12" i="27"/>
  <c r="U13" i="27"/>
  <c r="U14" i="27"/>
  <c r="U15" i="27"/>
  <c r="U16" i="27"/>
  <c r="U17" i="27"/>
  <c r="U18" i="27"/>
  <c r="U3" i="27"/>
  <c r="S28" i="29"/>
  <c r="B139" i="10" s="1"/>
  <c r="S27" i="29"/>
  <c r="S26" i="29"/>
  <c r="B120" i="10" s="1"/>
  <c r="T28" i="29"/>
  <c r="AB28" i="29" s="1"/>
  <c r="T27" i="29"/>
  <c r="T26" i="29"/>
  <c r="S32" i="29"/>
  <c r="B231" i="10"/>
  <c r="T32" i="29"/>
  <c r="T21" i="29"/>
  <c r="S21" i="29"/>
  <c r="T5" i="29"/>
  <c r="S5" i="29"/>
  <c r="S4" i="29"/>
  <c r="T4" i="29"/>
  <c r="AB4" i="29" s="1"/>
  <c r="S25" i="29"/>
  <c r="T25" i="29"/>
  <c r="AB25" i="29"/>
  <c r="S30" i="29"/>
  <c r="B167" i="10" s="1"/>
  <c r="T30" i="29"/>
  <c r="S31" i="29"/>
  <c r="T31" i="29"/>
  <c r="S33" i="29"/>
  <c r="T33" i="29"/>
  <c r="AB33" i="29" s="1"/>
  <c r="S34" i="29"/>
  <c r="B243" i="10" s="1"/>
  <c r="T34" i="29"/>
  <c r="S35" i="29"/>
  <c r="T35" i="29"/>
  <c r="S16" i="29"/>
  <c r="T16" i="29"/>
  <c r="S17" i="29"/>
  <c r="T17" i="29"/>
  <c r="AB17" i="29" s="1"/>
  <c r="S18" i="29"/>
  <c r="T18" i="29"/>
  <c r="AB18" i="29"/>
  <c r="S19" i="29"/>
  <c r="T19" i="29"/>
  <c r="S20" i="29"/>
  <c r="T20" i="29"/>
  <c r="T37" i="29" s="1"/>
  <c r="U37" i="29"/>
  <c r="T6" i="29"/>
  <c r="T7" i="29"/>
  <c r="T29" i="29"/>
  <c r="T8" i="29"/>
  <c r="T9" i="29"/>
  <c r="AB9" i="29"/>
  <c r="T10" i="29"/>
  <c r="AB10" i="29" s="1"/>
  <c r="T11" i="29"/>
  <c r="AB11" i="29"/>
  <c r="T12" i="29"/>
  <c r="AB12" i="29" s="1"/>
  <c r="T13" i="29"/>
  <c r="T14" i="29"/>
  <c r="AB14" i="29"/>
  <c r="T15" i="29"/>
  <c r="AB15" i="29"/>
  <c r="T3" i="29"/>
  <c r="T22" i="29"/>
  <c r="T36" i="29"/>
  <c r="S6" i="29"/>
  <c r="S7" i="29"/>
  <c r="B146" i="10"/>
  <c r="S29" i="29"/>
  <c r="S8" i="29"/>
  <c r="S9" i="29"/>
  <c r="S10" i="29"/>
  <c r="S11" i="29"/>
  <c r="S12" i="29"/>
  <c r="S13" i="29"/>
  <c r="S14" i="29"/>
  <c r="S15" i="29"/>
  <c r="S3" i="29"/>
  <c r="S22" i="29"/>
  <c r="S36" i="29"/>
  <c r="B271" i="10"/>
  <c r="AA37" i="29"/>
  <c r="Z37" i="29"/>
  <c r="Y37" i="29"/>
  <c r="X37" i="29"/>
  <c r="AD11" i="27"/>
  <c r="V26" i="27"/>
  <c r="V27" i="27"/>
  <c r="AD27" i="27"/>
  <c r="V28" i="27"/>
  <c r="V29" i="27"/>
  <c r="AD18" i="27"/>
  <c r="V30" i="27"/>
  <c r="AC32" i="27"/>
  <c r="AB32" i="27"/>
  <c r="AA32" i="27"/>
  <c r="Z32" i="27"/>
  <c r="W32" i="27"/>
  <c r="V25" i="27"/>
  <c r="AD25" i="27" s="1"/>
  <c r="V24" i="27"/>
  <c r="V23" i="27"/>
  <c r="V22" i="27"/>
  <c r="V21" i="27"/>
  <c r="V20" i="27"/>
  <c r="B284" i="10"/>
  <c r="AH36" i="26"/>
  <c r="Z27" i="26"/>
  <c r="Y27" i="26"/>
  <c r="B133" i="10" s="1"/>
  <c r="Y32" i="26"/>
  <c r="B225" i="10"/>
  <c r="Z32" i="26"/>
  <c r="Z29" i="26"/>
  <c r="AH29" i="26"/>
  <c r="Z30" i="26"/>
  <c r="Z9" i="26"/>
  <c r="AB9" i="26" s="1"/>
  <c r="Z10" i="26"/>
  <c r="Z11" i="26"/>
  <c r="AH11" i="26" s="1"/>
  <c r="Z12" i="26"/>
  <c r="AH12" i="26"/>
  <c r="Z13" i="26"/>
  <c r="AH13" i="26"/>
  <c r="Z31" i="26"/>
  <c r="AH31" i="26" s="1"/>
  <c r="Z14" i="26"/>
  <c r="AH14" i="26"/>
  <c r="Z15" i="26"/>
  <c r="Z16" i="26"/>
  <c r="Z17" i="26"/>
  <c r="Z33" i="26"/>
  <c r="AH33" i="26" s="1"/>
  <c r="Z18" i="26"/>
  <c r="AH18" i="26"/>
  <c r="Z34" i="26"/>
  <c r="AH34" i="26" s="1"/>
  <c r="Z19" i="26"/>
  <c r="Z20" i="26"/>
  <c r="Z21" i="26"/>
  <c r="Z22" i="26"/>
  <c r="AH22" i="26" s="1"/>
  <c r="Z23" i="26"/>
  <c r="Z24" i="26"/>
  <c r="AH24" i="26" s="1"/>
  <c r="Z25" i="26"/>
  <c r="AB25" i="26" s="1"/>
  <c r="Z6" i="26"/>
  <c r="Z28" i="26"/>
  <c r="Z35" i="26"/>
  <c r="Z37" i="26"/>
  <c r="Z38" i="26"/>
  <c r="AH38" i="26" s="1"/>
  <c r="Y29" i="26"/>
  <c r="B163" i="10" s="1"/>
  <c r="Y30" i="26"/>
  <c r="Y9" i="26"/>
  <c r="B182" i="10"/>
  <c r="Y10" i="26"/>
  <c r="Y11" i="26"/>
  <c r="Y12" i="26"/>
  <c r="Y13" i="26"/>
  <c r="Y31" i="26"/>
  <c r="Y14" i="26"/>
  <c r="Y15" i="26"/>
  <c r="Y16" i="26"/>
  <c r="Y17" i="26"/>
  <c r="Y33" i="26"/>
  <c r="Y18" i="26"/>
  <c r="Y34" i="26"/>
  <c r="B257" i="10" s="1"/>
  <c r="Y19" i="26"/>
  <c r="Y20" i="26"/>
  <c r="Y21" i="26"/>
  <c r="Y22" i="26"/>
  <c r="AB22" i="26" s="1"/>
  <c r="Y23" i="26"/>
  <c r="B87" i="10" s="1"/>
  <c r="Y24" i="26"/>
  <c r="Y25" i="26"/>
  <c r="Y6" i="26"/>
  <c r="Y28" i="26"/>
  <c r="Y35" i="26"/>
  <c r="B274" i="10"/>
  <c r="Y37" i="26"/>
  <c r="B169" i="10" s="1"/>
  <c r="Y38" i="26"/>
  <c r="B170" i="10"/>
  <c r="AG39" i="26"/>
  <c r="AF39" i="26"/>
  <c r="AE39" i="26"/>
  <c r="AD39" i="26"/>
  <c r="AA39" i="26"/>
  <c r="Z4" i="26"/>
  <c r="Y4" i="26"/>
  <c r="Z8" i="26"/>
  <c r="AH8" i="26" s="1"/>
  <c r="Y8" i="26"/>
  <c r="Z7" i="26"/>
  <c r="AH7" i="26"/>
  <c r="Y7" i="26"/>
  <c r="Z5" i="26"/>
  <c r="Y5" i="26"/>
  <c r="Z3" i="26"/>
  <c r="Y3" i="26"/>
  <c r="S35" i="25"/>
  <c r="R35" i="25"/>
  <c r="B258" i="10" s="1"/>
  <c r="B233" i="10"/>
  <c r="S29" i="25"/>
  <c r="AA29" i="25"/>
  <c r="AA34" i="25"/>
  <c r="R31" i="25"/>
  <c r="S31" i="25"/>
  <c r="AA31" i="25" s="1"/>
  <c r="R32" i="25"/>
  <c r="S32" i="25"/>
  <c r="R36" i="25"/>
  <c r="B265" i="10"/>
  <c r="S36" i="25"/>
  <c r="R15" i="25"/>
  <c r="B228" i="10" s="1"/>
  <c r="S15" i="25"/>
  <c r="R29" i="25"/>
  <c r="B138" i="10" s="1"/>
  <c r="Z37" i="25"/>
  <c r="Y37" i="25"/>
  <c r="X37" i="25"/>
  <c r="W37" i="25"/>
  <c r="T37" i="25"/>
  <c r="S33" i="25"/>
  <c r="AA33" i="25" s="1"/>
  <c r="R33" i="25"/>
  <c r="S28" i="25"/>
  <c r="R28" i="25"/>
  <c r="B132" i="10" s="1"/>
  <c r="S27" i="25"/>
  <c r="R27" i="25"/>
  <c r="S26" i="25"/>
  <c r="R26" i="25"/>
  <c r="B112" i="10"/>
  <c r="S24" i="25"/>
  <c r="AA24" i="25" s="1"/>
  <c r="R24" i="25"/>
  <c r="S23" i="25"/>
  <c r="R23" i="25"/>
  <c r="S22" i="25"/>
  <c r="AA22" i="25" s="1"/>
  <c r="R22" i="25"/>
  <c r="S21" i="25"/>
  <c r="R21" i="25"/>
  <c r="S20" i="25"/>
  <c r="AA20" i="25"/>
  <c r="R20" i="25"/>
  <c r="S19" i="25"/>
  <c r="R19" i="25"/>
  <c r="S18" i="25"/>
  <c r="U18" i="25" s="1"/>
  <c r="R18" i="25"/>
  <c r="S17" i="25"/>
  <c r="R17" i="25"/>
  <c r="U17" i="25" s="1"/>
  <c r="S16" i="25"/>
  <c r="AA16" i="25" s="1"/>
  <c r="R16" i="25"/>
  <c r="S14" i="25"/>
  <c r="AA14" i="25" s="1"/>
  <c r="R14" i="25"/>
  <c r="S13" i="25"/>
  <c r="AA13" i="25" s="1"/>
  <c r="R13" i="25"/>
  <c r="U13" i="25"/>
  <c r="S12" i="25"/>
  <c r="AA12" i="25"/>
  <c r="R12" i="25"/>
  <c r="S11" i="25"/>
  <c r="AA11" i="25" s="1"/>
  <c r="R11" i="25"/>
  <c r="S10" i="25"/>
  <c r="AA10" i="25" s="1"/>
  <c r="R10" i="25"/>
  <c r="S9" i="25"/>
  <c r="AA9" i="25" s="1"/>
  <c r="R9" i="25"/>
  <c r="S8" i="25"/>
  <c r="AA8" i="25" s="1"/>
  <c r="R8" i="25"/>
  <c r="S30" i="25"/>
  <c r="AA30" i="25"/>
  <c r="R30" i="25"/>
  <c r="S7" i="25"/>
  <c r="AA7" i="25" s="1"/>
  <c r="R7" i="25"/>
  <c r="S6" i="25"/>
  <c r="AA6" i="25"/>
  <c r="R6" i="25"/>
  <c r="S5" i="25"/>
  <c r="R5" i="25"/>
  <c r="U5" i="25" s="1"/>
  <c r="S4" i="25"/>
  <c r="R4" i="25"/>
  <c r="U4" i="25" s="1"/>
  <c r="S3" i="25"/>
  <c r="AA3" i="25"/>
  <c r="R3" i="25"/>
  <c r="AG3" i="4"/>
  <c r="AJ3" i="4"/>
  <c r="AP3" i="4"/>
  <c r="AG4" i="4"/>
  <c r="AJ4" i="4" s="1"/>
  <c r="AP4" i="4"/>
  <c r="AG5" i="4"/>
  <c r="AJ5" i="4" s="1"/>
  <c r="AP5" i="4"/>
  <c r="AG6" i="4"/>
  <c r="AJ6" i="4"/>
  <c r="AP6" i="4"/>
  <c r="AG7" i="4"/>
  <c r="AJ7" i="4" s="1"/>
  <c r="AP7" i="4"/>
  <c r="AG8" i="4"/>
  <c r="AJ8" i="4"/>
  <c r="AP8" i="4"/>
  <c r="AG9" i="4"/>
  <c r="AJ9" i="4"/>
  <c r="AP9" i="4"/>
  <c r="AG10" i="4"/>
  <c r="AJ10" i="4" s="1"/>
  <c r="AP10" i="4"/>
  <c r="AG11" i="4"/>
  <c r="AP11" i="4"/>
  <c r="AG12" i="4"/>
  <c r="AJ12" i="4"/>
  <c r="AP12" i="4"/>
  <c r="AG13" i="4"/>
  <c r="AJ13" i="4"/>
  <c r="AP13" i="4"/>
  <c r="AG14" i="4"/>
  <c r="AJ14" i="4"/>
  <c r="AP14" i="4"/>
  <c r="AG15" i="4"/>
  <c r="AJ15" i="4"/>
  <c r="AP15" i="4"/>
  <c r="AG16" i="4"/>
  <c r="AJ16" i="4" s="1"/>
  <c r="AP16" i="4"/>
  <c r="AG17" i="4"/>
  <c r="AJ17" i="4"/>
  <c r="AP17" i="4"/>
  <c r="AG18" i="4"/>
  <c r="AJ18" i="4" s="1"/>
  <c r="AP18" i="4"/>
  <c r="AG19" i="4"/>
  <c r="AJ19" i="4"/>
  <c r="AP19" i="4"/>
  <c r="AG20" i="4"/>
  <c r="AJ20" i="4"/>
  <c r="AP20" i="4"/>
  <c r="AG21" i="4"/>
  <c r="AJ21" i="4" s="1"/>
  <c r="AP21" i="4"/>
  <c r="AG23" i="4"/>
  <c r="AP23" i="4"/>
  <c r="AG24" i="4"/>
  <c r="AP24" i="4"/>
  <c r="AP25" i="4"/>
  <c r="AG26" i="4"/>
  <c r="B223" i="10"/>
  <c r="AP26" i="4"/>
  <c r="AP27" i="4"/>
  <c r="AG28" i="4"/>
  <c r="B275" i="10" s="1"/>
  <c r="AP28" i="4"/>
  <c r="AG29" i="4"/>
  <c r="AP29" i="4"/>
  <c r="AG30" i="4"/>
  <c r="AP30" i="4"/>
  <c r="AH31" i="4"/>
  <c r="AI31" i="4"/>
  <c r="AL31" i="4"/>
  <c r="AM31" i="4"/>
  <c r="AN31" i="4"/>
  <c r="AO31" i="4"/>
  <c r="AA3" i="5"/>
  <c r="AB3" i="5"/>
  <c r="AJ3" i="5"/>
  <c r="AA4" i="5"/>
  <c r="AB4" i="5"/>
  <c r="AJ4" i="5"/>
  <c r="AA5" i="5"/>
  <c r="AB5" i="5"/>
  <c r="AJ5" i="5" s="1"/>
  <c r="AA6" i="5"/>
  <c r="AD6" i="5" s="1"/>
  <c r="AB6" i="5"/>
  <c r="AJ6" i="5"/>
  <c r="AA7" i="5"/>
  <c r="AB7" i="5"/>
  <c r="AJ7" i="5"/>
  <c r="AA8" i="5"/>
  <c r="AD8" i="5" s="1"/>
  <c r="AB8" i="5"/>
  <c r="AA9" i="5"/>
  <c r="AB9" i="5"/>
  <c r="AA10" i="5"/>
  <c r="AB10" i="5"/>
  <c r="AJ10" i="5" s="1"/>
  <c r="AA11" i="5"/>
  <c r="AB11" i="5"/>
  <c r="AJ11" i="5" s="1"/>
  <c r="AA12" i="5"/>
  <c r="AB12" i="5"/>
  <c r="AJ12" i="5" s="1"/>
  <c r="AA13" i="5"/>
  <c r="AB13" i="5"/>
  <c r="AD13" i="5" s="1"/>
  <c r="AA14" i="5"/>
  <c r="AD14" i="5" s="1"/>
  <c r="AB14" i="5"/>
  <c r="AJ14" i="5"/>
  <c r="AA15" i="5"/>
  <c r="AB15" i="5"/>
  <c r="AA16" i="5"/>
  <c r="AB16" i="5"/>
  <c r="AJ16" i="5" s="1"/>
  <c r="AA17" i="5"/>
  <c r="AB17" i="5"/>
  <c r="AJ17" i="5"/>
  <c r="AA18" i="5"/>
  <c r="AB18" i="5"/>
  <c r="AJ18" i="5" s="1"/>
  <c r="AA19" i="5"/>
  <c r="AB19" i="5"/>
  <c r="AJ19" i="5"/>
  <c r="AA20" i="5"/>
  <c r="AB20" i="5"/>
  <c r="AJ20" i="5" s="1"/>
  <c r="AA21" i="5"/>
  <c r="AD21" i="5" s="1"/>
  <c r="AB21" i="5"/>
  <c r="AA22" i="5"/>
  <c r="AB22" i="5"/>
  <c r="AJ22" i="5"/>
  <c r="AA24" i="5"/>
  <c r="AB24" i="5"/>
  <c r="AJ24" i="5"/>
  <c r="AA25" i="5"/>
  <c r="AB25" i="5"/>
  <c r="AJ25" i="5"/>
  <c r="AA26" i="5"/>
  <c r="AB26" i="5"/>
  <c r="AA27" i="5"/>
  <c r="AB27" i="5"/>
  <c r="AA28" i="5"/>
  <c r="AB28" i="5"/>
  <c r="AJ28" i="5" s="1"/>
  <c r="AA29" i="5"/>
  <c r="AB29" i="5"/>
  <c r="AJ29" i="5"/>
  <c r="AC30" i="5"/>
  <c r="AF30" i="5"/>
  <c r="AG30" i="5"/>
  <c r="AH30" i="5"/>
  <c r="AI30" i="5"/>
  <c r="AE3" i="6"/>
  <c r="AH3" i="6"/>
  <c r="AF3" i="6"/>
  <c r="AN3" i="6"/>
  <c r="AE4" i="6"/>
  <c r="AF4" i="6"/>
  <c r="AN4" i="6" s="1"/>
  <c r="AE5" i="6"/>
  <c r="AF5" i="6"/>
  <c r="AN5" i="6" s="1"/>
  <c r="AE6" i="6"/>
  <c r="AF6" i="6"/>
  <c r="AN6" i="6" s="1"/>
  <c r="AE7" i="6"/>
  <c r="AH7" i="6"/>
  <c r="AF7" i="6"/>
  <c r="AN7" i="6"/>
  <c r="AE8" i="6"/>
  <c r="AF8" i="6"/>
  <c r="AN8" i="6" s="1"/>
  <c r="AE9" i="6"/>
  <c r="AF9" i="6"/>
  <c r="AE10" i="6"/>
  <c r="AF10" i="6"/>
  <c r="AN10" i="6"/>
  <c r="AE11" i="6"/>
  <c r="AF11" i="6"/>
  <c r="AN11" i="6" s="1"/>
  <c r="AH11" i="6"/>
  <c r="AE12" i="6"/>
  <c r="AF12" i="6"/>
  <c r="AN12" i="6"/>
  <c r="AE13" i="6"/>
  <c r="AF13" i="6"/>
  <c r="AN13" i="6" s="1"/>
  <c r="AE14" i="6"/>
  <c r="AF14" i="6"/>
  <c r="AN14" i="6" s="1"/>
  <c r="AE15" i="6"/>
  <c r="AH15" i="6"/>
  <c r="AF15" i="6"/>
  <c r="AN15" i="6"/>
  <c r="AE16" i="6"/>
  <c r="AF16" i="6"/>
  <c r="AN16" i="6" s="1"/>
  <c r="AE17" i="6"/>
  <c r="AF17" i="6"/>
  <c r="AE18" i="6"/>
  <c r="AF18" i="6"/>
  <c r="AE19" i="6"/>
  <c r="AF19" i="6"/>
  <c r="AN19" i="6" s="1"/>
  <c r="AE20" i="6"/>
  <c r="AF20" i="6"/>
  <c r="AN20" i="6"/>
  <c r="AE22" i="6"/>
  <c r="AF22" i="6"/>
  <c r="AN22" i="6"/>
  <c r="AE23" i="6"/>
  <c r="AF23" i="6"/>
  <c r="AN23" i="6"/>
  <c r="AE24" i="6"/>
  <c r="AF24" i="6"/>
  <c r="AN24" i="6" s="1"/>
  <c r="AE25" i="6"/>
  <c r="AF25" i="6"/>
  <c r="AN25" i="6" s="1"/>
  <c r="AE26" i="6"/>
  <c r="AF26" i="6"/>
  <c r="AN26" i="6"/>
  <c r="AG28" i="6"/>
  <c r="AJ28" i="6"/>
  <c r="AK28" i="6"/>
  <c r="AL28" i="6"/>
  <c r="AM28" i="6"/>
  <c r="AE3" i="17"/>
  <c r="AH3" i="17" s="1"/>
  <c r="AF3" i="17"/>
  <c r="AN3" i="17"/>
  <c r="AE4" i="17"/>
  <c r="AF4" i="17"/>
  <c r="AN4" i="17" s="1"/>
  <c r="AE5" i="17"/>
  <c r="AF5" i="17"/>
  <c r="AE6" i="17"/>
  <c r="AF6" i="17"/>
  <c r="AN6" i="17"/>
  <c r="AE7" i="17"/>
  <c r="AF7" i="17"/>
  <c r="AE8" i="17"/>
  <c r="AH8" i="17"/>
  <c r="AF8" i="17"/>
  <c r="AN8" i="17"/>
  <c r="AE9" i="17"/>
  <c r="AF9" i="17"/>
  <c r="AN9" i="17"/>
  <c r="AE10" i="17"/>
  <c r="AH10" i="17" s="1"/>
  <c r="AF10" i="17"/>
  <c r="AN10" i="17"/>
  <c r="AE11" i="17"/>
  <c r="AF11" i="17"/>
  <c r="AE12" i="17"/>
  <c r="AF12" i="17"/>
  <c r="AN12" i="17"/>
  <c r="AE13" i="17"/>
  <c r="AF13" i="17"/>
  <c r="AN13" i="17"/>
  <c r="AE14" i="17"/>
  <c r="B44" i="10" s="1"/>
  <c r="AF14" i="17"/>
  <c r="AN14" i="17"/>
  <c r="AE15" i="17"/>
  <c r="AF15" i="17"/>
  <c r="AN15" i="17"/>
  <c r="AE16" i="17"/>
  <c r="AF16" i="17"/>
  <c r="AN16" i="17"/>
  <c r="AE17" i="17"/>
  <c r="AF17" i="17"/>
  <c r="AN17" i="17"/>
  <c r="AE18" i="17"/>
  <c r="AF18" i="17"/>
  <c r="AN18" i="17" s="1"/>
  <c r="AE19" i="17"/>
  <c r="AF19" i="17"/>
  <c r="AN19" i="17" s="1"/>
  <c r="AE20" i="17"/>
  <c r="AH20" i="17"/>
  <c r="AF20" i="17"/>
  <c r="AN20" i="17"/>
  <c r="AE21" i="17"/>
  <c r="AF21" i="17"/>
  <c r="AE22" i="17"/>
  <c r="AF22" i="17"/>
  <c r="AH22" i="17" s="1"/>
  <c r="AE23" i="17"/>
  <c r="AF23" i="17"/>
  <c r="AE25" i="17"/>
  <c r="B161" i="10"/>
  <c r="AF25" i="17"/>
  <c r="AN25" i="17" s="1"/>
  <c r="AE26" i="17"/>
  <c r="AF26" i="17"/>
  <c r="AN26" i="17"/>
  <c r="AE27" i="17"/>
  <c r="AF27" i="17"/>
  <c r="AE28" i="17"/>
  <c r="AF28" i="17"/>
  <c r="AN28" i="17" s="1"/>
  <c r="AG29" i="17"/>
  <c r="AJ29" i="17"/>
  <c r="AK29" i="17"/>
  <c r="AL29" i="17"/>
  <c r="AM29" i="17"/>
  <c r="Y3" i="7"/>
  <c r="B119" i="10"/>
  <c r="Z3" i="7"/>
  <c r="AH3" i="7"/>
  <c r="Y4" i="7"/>
  <c r="B19" i="10"/>
  <c r="Z4" i="7"/>
  <c r="AH4" i="7"/>
  <c r="Y5" i="7"/>
  <c r="Z5" i="7"/>
  <c r="AH5" i="7" s="1"/>
  <c r="Y6" i="7"/>
  <c r="Z6" i="7"/>
  <c r="AH6" i="7"/>
  <c r="Y7" i="7"/>
  <c r="Z7" i="7"/>
  <c r="AH7" i="7" s="1"/>
  <c r="Y8" i="7"/>
  <c r="Z8" i="7"/>
  <c r="AH8" i="7"/>
  <c r="Y9" i="7"/>
  <c r="Z9" i="7"/>
  <c r="AH9" i="7" s="1"/>
  <c r="Y10" i="7"/>
  <c r="Z10" i="7"/>
  <c r="AH10" i="7"/>
  <c r="Y11" i="7"/>
  <c r="Z11" i="7"/>
  <c r="AH11" i="7" s="1"/>
  <c r="Y12" i="7"/>
  <c r="Z12" i="7"/>
  <c r="AH12" i="7"/>
  <c r="Y13" i="7"/>
  <c r="Z13" i="7"/>
  <c r="AH13" i="7" s="1"/>
  <c r="Y14" i="7"/>
  <c r="Z14" i="7"/>
  <c r="Y15" i="7"/>
  <c r="Z15" i="7"/>
  <c r="AH15" i="7"/>
  <c r="Y16" i="7"/>
  <c r="AB16" i="7" s="1"/>
  <c r="Z16" i="7"/>
  <c r="Y17" i="7"/>
  <c r="Z17" i="7"/>
  <c r="AH17" i="7"/>
  <c r="Y18" i="7"/>
  <c r="Z18" i="7"/>
  <c r="AH18" i="7" s="1"/>
  <c r="Y19" i="7"/>
  <c r="Z19" i="7"/>
  <c r="AH19" i="7"/>
  <c r="Y20" i="7"/>
  <c r="Z20" i="7"/>
  <c r="AH20" i="7" s="1"/>
  <c r="Y21" i="7"/>
  <c r="Z21" i="7"/>
  <c r="AH21" i="7"/>
  <c r="Y22" i="7"/>
  <c r="AB22" i="7" s="1"/>
  <c r="Z22" i="7"/>
  <c r="AH22" i="7" s="1"/>
  <c r="Y23" i="7"/>
  <c r="Z23" i="7"/>
  <c r="AH23" i="7"/>
  <c r="Y25" i="7"/>
  <c r="Z25" i="7"/>
  <c r="AH25" i="7" s="1"/>
  <c r="Y26" i="7"/>
  <c r="Z26" i="7"/>
  <c r="AH26" i="7" s="1"/>
  <c r="Y27" i="7"/>
  <c r="Z27" i="7"/>
  <c r="AH27" i="7"/>
  <c r="Y28" i="7"/>
  <c r="B176" i="10" s="1"/>
  <c r="Z28" i="7"/>
  <c r="AH28" i="7"/>
  <c r="Y29" i="7"/>
  <c r="Z29" i="7"/>
  <c r="AH29" i="7" s="1"/>
  <c r="Y30" i="7"/>
  <c r="Z30" i="7"/>
  <c r="AH30" i="7"/>
  <c r="AA31" i="7"/>
  <c r="AD31" i="7"/>
  <c r="AE31" i="7"/>
  <c r="AF31" i="7"/>
  <c r="AG31" i="7"/>
  <c r="W3" i="8"/>
  <c r="X3" i="8"/>
  <c r="AF3" i="8"/>
  <c r="W4" i="8"/>
  <c r="X4" i="8"/>
  <c r="Z4" i="8"/>
  <c r="W5" i="8"/>
  <c r="Z5" i="8" s="1"/>
  <c r="X5" i="8"/>
  <c r="AF5" i="8" s="1"/>
  <c r="W6" i="8"/>
  <c r="X6" i="8"/>
  <c r="W7" i="8"/>
  <c r="X7" i="8"/>
  <c r="AF7" i="8" s="1"/>
  <c r="W8" i="8"/>
  <c r="Z8" i="8"/>
  <c r="X8" i="8"/>
  <c r="W9" i="8"/>
  <c r="X9" i="8"/>
  <c r="W10" i="8"/>
  <c r="X10" i="8"/>
  <c r="W11" i="8"/>
  <c r="X11" i="8"/>
  <c r="AF11" i="8" s="1"/>
  <c r="W12" i="8"/>
  <c r="Z12" i="8"/>
  <c r="X12" i="8"/>
  <c r="W13" i="8"/>
  <c r="X13" i="8"/>
  <c r="AF13" i="8" s="1"/>
  <c r="W14" i="8"/>
  <c r="X14" i="8"/>
  <c r="W15" i="8"/>
  <c r="Z15" i="8" s="1"/>
  <c r="X15" i="8"/>
  <c r="AF15" i="8"/>
  <c r="W16" i="8"/>
  <c r="Z16" i="8" s="1"/>
  <c r="X16" i="8"/>
  <c r="W17" i="8"/>
  <c r="Z17" i="8" s="1"/>
  <c r="X17" i="8"/>
  <c r="AF17" i="8" s="1"/>
  <c r="W18" i="8"/>
  <c r="X18" i="8"/>
  <c r="AF18" i="8" s="1"/>
  <c r="W20" i="8"/>
  <c r="X20" i="8"/>
  <c r="AF20" i="8"/>
  <c r="W21" i="8"/>
  <c r="X21" i="8"/>
  <c r="AF21" i="8"/>
  <c r="W22" i="8"/>
  <c r="X22" i="8"/>
  <c r="AF22" i="8"/>
  <c r="W23" i="8"/>
  <c r="X23" i="8"/>
  <c r="AF23" i="8" s="1"/>
  <c r="W24" i="8"/>
  <c r="X24" i="8"/>
  <c r="AF24" i="8"/>
  <c r="W25" i="8"/>
  <c r="X25" i="8"/>
  <c r="AF25" i="8" s="1"/>
  <c r="W26" i="8"/>
  <c r="X26" i="8"/>
  <c r="AF26" i="8" s="1"/>
  <c r="W27" i="8"/>
  <c r="X27" i="8"/>
  <c r="AF27" i="8"/>
  <c r="W28" i="8"/>
  <c r="X28" i="8"/>
  <c r="AF28" i="8" s="1"/>
  <c r="W29" i="8"/>
  <c r="X29" i="8"/>
  <c r="AF29" i="8"/>
  <c r="W30" i="8"/>
  <c r="B282" i="10" s="1"/>
  <c r="X30" i="8"/>
  <c r="AF30" i="8" s="1"/>
  <c r="W31" i="8"/>
  <c r="X31" i="8"/>
  <c r="AF31" i="8" s="1"/>
  <c r="Y32" i="8"/>
  <c r="AB32" i="8"/>
  <c r="AC32" i="8"/>
  <c r="AD32" i="8"/>
  <c r="AE32" i="8"/>
  <c r="AC3" i="18"/>
  <c r="AD3" i="18"/>
  <c r="AC4" i="18"/>
  <c r="AD4" i="18"/>
  <c r="AL4" i="18"/>
  <c r="AC5" i="18"/>
  <c r="B20" i="10" s="1"/>
  <c r="AD5" i="18"/>
  <c r="AC6" i="18"/>
  <c r="AD6" i="18"/>
  <c r="AC7" i="18"/>
  <c r="AF7" i="18" s="1"/>
  <c r="AD7" i="18"/>
  <c r="AL7" i="18"/>
  <c r="AC8" i="18"/>
  <c r="AD8" i="18"/>
  <c r="AL8" i="18" s="1"/>
  <c r="AC9" i="18"/>
  <c r="AF9" i="18" s="1"/>
  <c r="AD9" i="18"/>
  <c r="AL9" i="18" s="1"/>
  <c r="AC10" i="18"/>
  <c r="AD10" i="18"/>
  <c r="AL10" i="18"/>
  <c r="AC11" i="18"/>
  <c r="AD11" i="18"/>
  <c r="AL11" i="18" s="1"/>
  <c r="AC12" i="18"/>
  <c r="AF12" i="18" s="1"/>
  <c r="AD12" i="18"/>
  <c r="AL12" i="18" s="1"/>
  <c r="AC13" i="18"/>
  <c r="AD13" i="18"/>
  <c r="AC14" i="18"/>
  <c r="AD14" i="18"/>
  <c r="AL14" i="18"/>
  <c r="AC15" i="18"/>
  <c r="AD15" i="18"/>
  <c r="AL15" i="18"/>
  <c r="AC16" i="18"/>
  <c r="AD16" i="18"/>
  <c r="AL16" i="18"/>
  <c r="AC17" i="18"/>
  <c r="AD17" i="18"/>
  <c r="AC18" i="18"/>
  <c r="AD18" i="18"/>
  <c r="AC19" i="18"/>
  <c r="AD19" i="18"/>
  <c r="AC20" i="18"/>
  <c r="AD20" i="18"/>
  <c r="AL20" i="18" s="1"/>
  <c r="AC21" i="18"/>
  <c r="AD21" i="18"/>
  <c r="AC22" i="18"/>
  <c r="AD22" i="18"/>
  <c r="AL22" i="18" s="1"/>
  <c r="AC23" i="18"/>
  <c r="AD23" i="18"/>
  <c r="AL23" i="18" s="1"/>
  <c r="AC24" i="18"/>
  <c r="AD24" i="18"/>
  <c r="AC25" i="18"/>
  <c r="AD25" i="18"/>
  <c r="AL25" i="18" s="1"/>
  <c r="AC26" i="18"/>
  <c r="AD26" i="18"/>
  <c r="AL26" i="18"/>
  <c r="AC27" i="18"/>
  <c r="AD27" i="18"/>
  <c r="AC28" i="18"/>
  <c r="AD28" i="18"/>
  <c r="AL28" i="18"/>
  <c r="AC29" i="18"/>
  <c r="AD29" i="18"/>
  <c r="AL29" i="18"/>
  <c r="AC31" i="18"/>
  <c r="AD31" i="18"/>
  <c r="AL31" i="18"/>
  <c r="AC32" i="18"/>
  <c r="AD32" i="18"/>
  <c r="AL32" i="18" s="1"/>
  <c r="AC33" i="18"/>
  <c r="AD33" i="18"/>
  <c r="AL33" i="18"/>
  <c r="AE34" i="18"/>
  <c r="AH34" i="18"/>
  <c r="AI34" i="18"/>
  <c r="AJ34" i="18"/>
  <c r="AK34" i="18"/>
  <c r="T3" i="19"/>
  <c r="U3" i="19"/>
  <c r="AC3" i="19" s="1"/>
  <c r="T4" i="19"/>
  <c r="U4" i="19"/>
  <c r="AC4" i="19"/>
  <c r="T5" i="19"/>
  <c r="W5" i="19" s="1"/>
  <c r="U5" i="19"/>
  <c r="T6" i="19"/>
  <c r="W6" i="19"/>
  <c r="U6" i="19"/>
  <c r="T7" i="19"/>
  <c r="W7" i="19" s="1"/>
  <c r="U7" i="19"/>
  <c r="AC7" i="19"/>
  <c r="T8" i="19"/>
  <c r="W8" i="19" s="1"/>
  <c r="U8" i="19"/>
  <c r="AC8" i="19"/>
  <c r="T9" i="19"/>
  <c r="U9" i="19"/>
  <c r="AC9" i="19"/>
  <c r="T10" i="19"/>
  <c r="W10" i="19" s="1"/>
  <c r="U10" i="19"/>
  <c r="AC10" i="19" s="1"/>
  <c r="T11" i="19"/>
  <c r="W11" i="19" s="1"/>
  <c r="U11" i="19"/>
  <c r="AC11" i="19"/>
  <c r="T12" i="19"/>
  <c r="W12" i="19" s="1"/>
  <c r="U12" i="19"/>
  <c r="AC12" i="19"/>
  <c r="T13" i="19"/>
  <c r="W13" i="19" s="1"/>
  <c r="U13" i="19"/>
  <c r="AC13" i="19"/>
  <c r="T14" i="19"/>
  <c r="U14" i="19"/>
  <c r="AC14" i="19" s="1"/>
  <c r="T15" i="19"/>
  <c r="W15" i="19" s="1"/>
  <c r="U15" i="19"/>
  <c r="T16" i="19"/>
  <c r="W16" i="19" s="1"/>
  <c r="U16" i="19"/>
  <c r="AC16" i="19"/>
  <c r="T17" i="19"/>
  <c r="W17" i="19"/>
  <c r="U17" i="19"/>
  <c r="AC17" i="19"/>
  <c r="T18" i="19"/>
  <c r="W18" i="19" s="1"/>
  <c r="U18" i="19"/>
  <c r="AC18" i="19"/>
  <c r="T19" i="19"/>
  <c r="W19" i="19"/>
  <c r="U19" i="19"/>
  <c r="AC19" i="19"/>
  <c r="T20" i="19"/>
  <c r="W20" i="19" s="1"/>
  <c r="U20" i="19"/>
  <c r="AC20" i="19"/>
  <c r="T21" i="19"/>
  <c r="U21" i="19"/>
  <c r="W21" i="19" s="1"/>
  <c r="T22" i="19"/>
  <c r="W22" i="19" s="1"/>
  <c r="U22" i="19"/>
  <c r="AC22" i="19" s="1"/>
  <c r="T23" i="19"/>
  <c r="W23" i="19" s="1"/>
  <c r="U23" i="19"/>
  <c r="AC23" i="19"/>
  <c r="T24" i="19"/>
  <c r="W24" i="19" s="1"/>
  <c r="U24" i="19"/>
  <c r="AC24" i="19" s="1"/>
  <c r="T25" i="19"/>
  <c r="U25" i="19"/>
  <c r="AC25" i="19"/>
  <c r="T26" i="19"/>
  <c r="W26" i="19"/>
  <c r="U26" i="19"/>
  <c r="AC26" i="19"/>
  <c r="T27" i="19"/>
  <c r="U27" i="19"/>
  <c r="T28" i="19"/>
  <c r="U28" i="19"/>
  <c r="AC28" i="19" s="1"/>
  <c r="T29" i="19"/>
  <c r="U29" i="19"/>
  <c r="W29" i="19" s="1"/>
  <c r="T30" i="19"/>
  <c r="W30" i="19"/>
  <c r="U30" i="19"/>
  <c r="AC30" i="19"/>
  <c r="T31" i="19"/>
  <c r="U31" i="19"/>
  <c r="T32" i="19"/>
  <c r="W32" i="19"/>
  <c r="U32" i="19"/>
  <c r="AC32" i="19"/>
  <c r="T34" i="19"/>
  <c r="B117" i="10" s="1"/>
  <c r="U34" i="19"/>
  <c r="T35" i="19"/>
  <c r="U35" i="19"/>
  <c r="AC35" i="19"/>
  <c r="T36" i="19"/>
  <c r="U36" i="19"/>
  <c r="AC36" i="19"/>
  <c r="T37" i="19"/>
  <c r="B239" i="10"/>
  <c r="U37" i="19"/>
  <c r="AC37" i="19" s="1"/>
  <c r="T38" i="19"/>
  <c r="U38" i="19"/>
  <c r="AC38" i="19"/>
  <c r="V39" i="19"/>
  <c r="Y39" i="19"/>
  <c r="Z39" i="19"/>
  <c r="AA39" i="19"/>
  <c r="AB39" i="19"/>
  <c r="T3" i="20"/>
  <c r="U3" i="20"/>
  <c r="T4" i="20"/>
  <c r="U4" i="20"/>
  <c r="T5" i="20"/>
  <c r="U5" i="20"/>
  <c r="T6" i="20"/>
  <c r="U6" i="20"/>
  <c r="T7" i="20"/>
  <c r="U7" i="20"/>
  <c r="T8" i="20"/>
  <c r="U8" i="20"/>
  <c r="T9" i="20"/>
  <c r="U9" i="20"/>
  <c r="AC9" i="20" s="1"/>
  <c r="T10" i="20"/>
  <c r="U10" i="20"/>
  <c r="T11" i="20"/>
  <c r="U11" i="20"/>
  <c r="T12" i="20"/>
  <c r="U12" i="20"/>
  <c r="T13" i="20"/>
  <c r="U13" i="20"/>
  <c r="T14" i="20"/>
  <c r="U14" i="20"/>
  <c r="T15" i="20"/>
  <c r="U15" i="20"/>
  <c r="T16" i="20"/>
  <c r="W16" i="20" s="1"/>
  <c r="U16" i="20"/>
  <c r="T17" i="20"/>
  <c r="B196" i="10" s="1"/>
  <c r="U17" i="20"/>
  <c r="AC17" i="20" s="1"/>
  <c r="T18" i="20"/>
  <c r="U18" i="20"/>
  <c r="AC18" i="20" s="1"/>
  <c r="T19" i="20"/>
  <c r="U19" i="20"/>
  <c r="T20" i="20"/>
  <c r="U20" i="20"/>
  <c r="T21" i="20"/>
  <c r="U21" i="20"/>
  <c r="T22" i="20"/>
  <c r="U22" i="20"/>
  <c r="AC22" i="20"/>
  <c r="T23" i="20"/>
  <c r="U23" i="20"/>
  <c r="U34" i="20" s="1"/>
  <c r="T24" i="20"/>
  <c r="W24" i="20" s="1"/>
  <c r="U24" i="20"/>
  <c r="T25" i="20"/>
  <c r="W25" i="20" s="1"/>
  <c r="U25" i="20"/>
  <c r="T26" i="20"/>
  <c r="U26" i="20"/>
  <c r="AC26" i="20"/>
  <c r="T27" i="20"/>
  <c r="W27" i="20" s="1"/>
  <c r="U27" i="20"/>
  <c r="AC27" i="20"/>
  <c r="T28" i="20"/>
  <c r="W28" i="20" s="1"/>
  <c r="U28" i="20"/>
  <c r="AC28" i="20"/>
  <c r="T29" i="20"/>
  <c r="U29" i="20"/>
  <c r="AC29" i="20" s="1"/>
  <c r="T31" i="20"/>
  <c r="U31" i="20"/>
  <c r="AC31" i="20" s="1"/>
  <c r="T32" i="20"/>
  <c r="U32" i="20"/>
  <c r="AC32" i="20" s="1"/>
  <c r="T33" i="20"/>
  <c r="U33" i="20"/>
  <c r="V34" i="20"/>
  <c r="Y34" i="20"/>
  <c r="Z34" i="20"/>
  <c r="AA34" i="20"/>
  <c r="AB34" i="20"/>
  <c r="W3" i="21"/>
  <c r="X3" i="21"/>
  <c r="AF3" i="21" s="1"/>
  <c r="W4" i="21"/>
  <c r="X4" i="21"/>
  <c r="W5" i="21"/>
  <c r="X5" i="21"/>
  <c r="AF5" i="21" s="1"/>
  <c r="W6" i="21"/>
  <c r="X6" i="21"/>
  <c r="AF6" i="21"/>
  <c r="W7" i="21"/>
  <c r="X7" i="21"/>
  <c r="AF7" i="21" s="1"/>
  <c r="AF37" i="21" s="1"/>
  <c r="W8" i="21"/>
  <c r="Z8" i="21" s="1"/>
  <c r="X8" i="21"/>
  <c r="AF8" i="21"/>
  <c r="W9" i="21"/>
  <c r="X9" i="21"/>
  <c r="AF9" i="21" s="1"/>
  <c r="W10" i="21"/>
  <c r="X10" i="21"/>
  <c r="W11" i="21"/>
  <c r="X11" i="21"/>
  <c r="AF11" i="21"/>
  <c r="W12" i="21"/>
  <c r="X12" i="21"/>
  <c r="AF12" i="21"/>
  <c r="W13" i="21"/>
  <c r="X13" i="21"/>
  <c r="AF13" i="21" s="1"/>
  <c r="W14" i="21"/>
  <c r="X14" i="21"/>
  <c r="AF14" i="21" s="1"/>
  <c r="W15" i="21"/>
  <c r="Z15" i="21" s="1"/>
  <c r="X15" i="21"/>
  <c r="AF15" i="21"/>
  <c r="W16" i="21"/>
  <c r="X16" i="21"/>
  <c r="AF16" i="21" s="1"/>
  <c r="W17" i="21"/>
  <c r="X17" i="21"/>
  <c r="AF17" i="21"/>
  <c r="W18" i="21"/>
  <c r="X18" i="21"/>
  <c r="AF18" i="21"/>
  <c r="W19" i="21"/>
  <c r="Z19" i="21" s="1"/>
  <c r="X19" i="21"/>
  <c r="W20" i="21"/>
  <c r="X20" i="21"/>
  <c r="AF20" i="21" s="1"/>
  <c r="W21" i="21"/>
  <c r="X21" i="21"/>
  <c r="AF21" i="21" s="1"/>
  <c r="W22" i="21"/>
  <c r="X22" i="21"/>
  <c r="AF22" i="21" s="1"/>
  <c r="W23" i="21"/>
  <c r="Z23" i="21" s="1"/>
  <c r="X23" i="21"/>
  <c r="AF23" i="21"/>
  <c r="W24" i="21"/>
  <c r="X24" i="21"/>
  <c r="AF24" i="21"/>
  <c r="W25" i="21"/>
  <c r="X25" i="21"/>
  <c r="AF25" i="21"/>
  <c r="W26" i="21"/>
  <c r="X26" i="21"/>
  <c r="W27" i="21"/>
  <c r="Z27" i="21" s="1"/>
  <c r="X27" i="21"/>
  <c r="AF27" i="21" s="1"/>
  <c r="W28" i="21"/>
  <c r="Z28" i="21" s="1"/>
  <c r="X28" i="21"/>
  <c r="AF28" i="21" s="1"/>
  <c r="W29" i="21"/>
  <c r="X29" i="21"/>
  <c r="W30" i="21"/>
  <c r="X30" i="21"/>
  <c r="AF30" i="21" s="1"/>
  <c r="W31" i="21"/>
  <c r="X31" i="21"/>
  <c r="AF31" i="21"/>
  <c r="W32" i="21"/>
  <c r="X32" i="21"/>
  <c r="AF32" i="21"/>
  <c r="W33" i="21"/>
  <c r="X33" i="21"/>
  <c r="AF33" i="21"/>
  <c r="Y37" i="21"/>
  <c r="AB37" i="21"/>
  <c r="AC37" i="21"/>
  <c r="AD37" i="21"/>
  <c r="AE37" i="21"/>
  <c r="AE3" i="23"/>
  <c r="AF3" i="23"/>
  <c r="AN3" i="23"/>
  <c r="AE4" i="23"/>
  <c r="AH4" i="23"/>
  <c r="AF4" i="23"/>
  <c r="AN4" i="23"/>
  <c r="AE5" i="23"/>
  <c r="AF5" i="23"/>
  <c r="AN5" i="23" s="1"/>
  <c r="AE6" i="23"/>
  <c r="AF6" i="23"/>
  <c r="AE7" i="23"/>
  <c r="AH7" i="23" s="1"/>
  <c r="AF7" i="23"/>
  <c r="AE8" i="23"/>
  <c r="AF8" i="23"/>
  <c r="AE9" i="23"/>
  <c r="AH9" i="23" s="1"/>
  <c r="AF9" i="23"/>
  <c r="AE10" i="23"/>
  <c r="AF10" i="23"/>
  <c r="AE11" i="23"/>
  <c r="AF11" i="23"/>
  <c r="AE12" i="23"/>
  <c r="AH12" i="23" s="1"/>
  <c r="AF12" i="23"/>
  <c r="AN12" i="23"/>
  <c r="AE13" i="23"/>
  <c r="AF13" i="23"/>
  <c r="AN13" i="23"/>
  <c r="AE14" i="23"/>
  <c r="AH14" i="23" s="1"/>
  <c r="AF14" i="23"/>
  <c r="AN14" i="23" s="1"/>
  <c r="AE15" i="23"/>
  <c r="AF15" i="23"/>
  <c r="AE16" i="23"/>
  <c r="AF16" i="23"/>
  <c r="AN16" i="23"/>
  <c r="AE17" i="23"/>
  <c r="AF17" i="23"/>
  <c r="AE18" i="23"/>
  <c r="AF18" i="23"/>
  <c r="AN18" i="23" s="1"/>
  <c r="AE19" i="23"/>
  <c r="AH19" i="23" s="1"/>
  <c r="AF19" i="23"/>
  <c r="AN19" i="23"/>
  <c r="AE20" i="23"/>
  <c r="AF20" i="23"/>
  <c r="AE21" i="23"/>
  <c r="AF21" i="23"/>
  <c r="AN21" i="23" s="1"/>
  <c r="AE22" i="23"/>
  <c r="AH22" i="23" s="1"/>
  <c r="AF22" i="23"/>
  <c r="AN22" i="23"/>
  <c r="AE23" i="23"/>
  <c r="AF23" i="23"/>
  <c r="AN23" i="23" s="1"/>
  <c r="AE24" i="23"/>
  <c r="AF24" i="23"/>
  <c r="AN24" i="23"/>
  <c r="AE25" i="23"/>
  <c r="AF25" i="23"/>
  <c r="AH25" i="23" s="1"/>
  <c r="AN25" i="23"/>
  <c r="AE26" i="23"/>
  <c r="AF26" i="23"/>
  <c r="AN26" i="23" s="1"/>
  <c r="AE27" i="23"/>
  <c r="AF27" i="23"/>
  <c r="AE29" i="23"/>
  <c r="B105" i="10"/>
  <c r="AF29" i="23"/>
  <c r="AN29" i="23" s="1"/>
  <c r="AE30" i="23"/>
  <c r="AF30" i="23"/>
  <c r="AN30" i="23" s="1"/>
  <c r="AE31" i="23"/>
  <c r="AF31" i="23"/>
  <c r="AN31" i="23" s="1"/>
  <c r="AE32" i="23"/>
  <c r="AF32" i="23"/>
  <c r="AN32" i="23" s="1"/>
  <c r="AE33" i="23"/>
  <c r="AF33" i="23"/>
  <c r="AN33" i="23" s="1"/>
  <c r="AE34" i="23"/>
  <c r="AF34" i="23"/>
  <c r="AE35" i="23"/>
  <c r="B177" i="10"/>
  <c r="AF35" i="23"/>
  <c r="AE36" i="23"/>
  <c r="B184" i="10" s="1"/>
  <c r="AF36" i="23"/>
  <c r="AN36" i="23"/>
  <c r="AE37" i="23"/>
  <c r="B230" i="10" s="1"/>
  <c r="AF37" i="23"/>
  <c r="AE38" i="23"/>
  <c r="B66" i="10"/>
  <c r="AF38" i="23"/>
  <c r="AE39" i="23"/>
  <c r="AF39" i="23"/>
  <c r="AN39" i="23" s="1"/>
  <c r="AE40" i="23"/>
  <c r="B250" i="10" s="1"/>
  <c r="AF40" i="23"/>
  <c r="AN40" i="23"/>
  <c r="AE41" i="23"/>
  <c r="B255" i="10" s="1"/>
  <c r="AF41" i="23"/>
  <c r="AG42" i="23"/>
  <c r="AJ42" i="23"/>
  <c r="AK42" i="23"/>
  <c r="AL42" i="23"/>
  <c r="AM42" i="23"/>
  <c r="AC3" i="22"/>
  <c r="AD3" i="22"/>
  <c r="AL3" i="22" s="1"/>
  <c r="AC4" i="22"/>
  <c r="AF4" i="22"/>
  <c r="AD4" i="22"/>
  <c r="AL4" i="22"/>
  <c r="AC5" i="22"/>
  <c r="B106" i="10" s="1"/>
  <c r="AD5" i="22"/>
  <c r="AL5" i="22" s="1"/>
  <c r="AC6" i="22"/>
  <c r="AD6" i="22"/>
  <c r="AL6" i="22"/>
  <c r="AC7" i="22"/>
  <c r="AD7" i="22"/>
  <c r="AC8" i="22"/>
  <c r="AD8" i="22"/>
  <c r="AL8" i="22"/>
  <c r="AC9" i="22"/>
  <c r="AD9" i="22"/>
  <c r="AC10" i="22"/>
  <c r="AF10" i="22" s="1"/>
  <c r="AD10" i="22"/>
  <c r="AC11" i="22"/>
  <c r="AF11" i="22" s="1"/>
  <c r="AD11" i="22"/>
  <c r="AC12" i="22"/>
  <c r="AD12" i="22"/>
  <c r="AC13" i="22"/>
  <c r="AD13" i="22"/>
  <c r="AL13" i="22"/>
  <c r="AC14" i="22"/>
  <c r="AF14" i="22" s="1"/>
  <c r="AD14" i="22"/>
  <c r="AC15" i="22"/>
  <c r="B53" i="10" s="1"/>
  <c r="AD15" i="22"/>
  <c r="AC16" i="22"/>
  <c r="AD16" i="22"/>
  <c r="AL16" i="22"/>
  <c r="AC17" i="22"/>
  <c r="AD17" i="22"/>
  <c r="AL17" i="22"/>
  <c r="AC18" i="22"/>
  <c r="AD18" i="22"/>
  <c r="AC19" i="22"/>
  <c r="AD19" i="22"/>
  <c r="AF19" i="22" s="1"/>
  <c r="AC20" i="22"/>
  <c r="AD20" i="22"/>
  <c r="AC21" i="22"/>
  <c r="AF21" i="22" s="1"/>
  <c r="AD21" i="22"/>
  <c r="AL21" i="22" s="1"/>
  <c r="AC22" i="22"/>
  <c r="AF22" i="22" s="1"/>
  <c r="AD22" i="22"/>
  <c r="AC23" i="22"/>
  <c r="AD23" i="22"/>
  <c r="AL23" i="22" s="1"/>
  <c r="AC24" i="22"/>
  <c r="AD24" i="22"/>
  <c r="AF24" i="22" s="1"/>
  <c r="AC25" i="22"/>
  <c r="AD25" i="22"/>
  <c r="AL25" i="22" s="1"/>
  <c r="AC26" i="22"/>
  <c r="B89" i="10"/>
  <c r="AD26" i="22"/>
  <c r="AC27" i="22"/>
  <c r="B95" i="10"/>
  <c r="AD27" i="22"/>
  <c r="AC29" i="22"/>
  <c r="B104" i="10" s="1"/>
  <c r="AD29" i="22"/>
  <c r="AC30" i="22"/>
  <c r="AD30" i="22"/>
  <c r="AL30" i="22" s="1"/>
  <c r="AC31" i="22"/>
  <c r="B180" i="10" s="1"/>
  <c r="AD31" i="22"/>
  <c r="AC32" i="22"/>
  <c r="B193" i="10"/>
  <c r="AD32" i="22"/>
  <c r="AC33" i="22"/>
  <c r="AD33" i="22"/>
  <c r="AL33" i="22"/>
  <c r="AC34" i="22"/>
  <c r="B222" i="10" s="1"/>
  <c r="AD34" i="22"/>
  <c r="AL34" i="22" s="1"/>
  <c r="AC35" i="22"/>
  <c r="AD35" i="22"/>
  <c r="AL35" i="22" s="1"/>
  <c r="AC36" i="22"/>
  <c r="B247" i="10"/>
  <c r="AD36" i="22"/>
  <c r="AL36" i="22" s="1"/>
  <c r="AC37" i="22"/>
  <c r="B253" i="10"/>
  <c r="AD37" i="22"/>
  <c r="AL37" i="22"/>
  <c r="AC38" i="22"/>
  <c r="AD38" i="22"/>
  <c r="AL38" i="22" s="1"/>
  <c r="AC39" i="22"/>
  <c r="AD39" i="22"/>
  <c r="AC40" i="22"/>
  <c r="AD40" i="22"/>
  <c r="AL40" i="22" s="1"/>
  <c r="AE41" i="22"/>
  <c r="AH41" i="22"/>
  <c r="AI41" i="22"/>
  <c r="AJ41" i="22"/>
  <c r="AK41" i="22"/>
  <c r="S3" i="16"/>
  <c r="S31" i="16" s="1"/>
  <c r="T3" i="16"/>
  <c r="AB3" i="16" s="1"/>
  <c r="S4" i="16"/>
  <c r="T4" i="16"/>
  <c r="AB4" i="16"/>
  <c r="S5" i="16"/>
  <c r="T5" i="16"/>
  <c r="S6" i="16"/>
  <c r="T6" i="16"/>
  <c r="S7" i="16"/>
  <c r="T7" i="16"/>
  <c r="S8" i="16"/>
  <c r="T8" i="16"/>
  <c r="S9" i="16"/>
  <c r="T9" i="16"/>
  <c r="S10" i="16"/>
  <c r="V10" i="16"/>
  <c r="T10" i="16"/>
  <c r="AB10" i="16" s="1"/>
  <c r="S11" i="16"/>
  <c r="T11" i="16"/>
  <c r="S12" i="16"/>
  <c r="T12" i="16"/>
  <c r="AB12" i="16"/>
  <c r="S13" i="16"/>
  <c r="T13" i="16"/>
  <c r="S14" i="16"/>
  <c r="T14" i="16"/>
  <c r="S15" i="16"/>
  <c r="T15" i="16"/>
  <c r="S16" i="16"/>
  <c r="T16" i="16"/>
  <c r="AB16" i="16" s="1"/>
  <c r="S18" i="16"/>
  <c r="T18" i="16"/>
  <c r="S19" i="16"/>
  <c r="T19" i="16"/>
  <c r="S20" i="16"/>
  <c r="B122" i="10" s="1"/>
  <c r="T20" i="16"/>
  <c r="AB20" i="16"/>
  <c r="S21" i="16"/>
  <c r="B145" i="10" s="1"/>
  <c r="T21" i="16"/>
  <c r="S22" i="16"/>
  <c r="T22" i="16"/>
  <c r="S23" i="16"/>
  <c r="B157" i="10" s="1"/>
  <c r="T23" i="16"/>
  <c r="AB23" i="16" s="1"/>
  <c r="S24" i="16"/>
  <c r="T24" i="16"/>
  <c r="S25" i="16"/>
  <c r="T25" i="16"/>
  <c r="AB25" i="16" s="1"/>
  <c r="S26" i="16"/>
  <c r="T26" i="16"/>
  <c r="AB26" i="16"/>
  <c r="S27" i="16"/>
  <c r="B251" i="10"/>
  <c r="T27" i="16"/>
  <c r="S28" i="16"/>
  <c r="T28" i="16"/>
  <c r="S29" i="16"/>
  <c r="B283" i="10" s="1"/>
  <c r="T29" i="16"/>
  <c r="AB29" i="16" s="1"/>
  <c r="S30" i="16"/>
  <c r="T30" i="16"/>
  <c r="U31" i="16"/>
  <c r="X31" i="16"/>
  <c r="Y31" i="16"/>
  <c r="Z31" i="16"/>
  <c r="AA31" i="16"/>
  <c r="X3" i="15"/>
  <c r="Y3" i="15"/>
  <c r="AG3" i="15"/>
  <c r="X4" i="15"/>
  <c r="Y4" i="15"/>
  <c r="X5" i="15"/>
  <c r="Y5" i="15"/>
  <c r="X6" i="15"/>
  <c r="Y6" i="15"/>
  <c r="AA6" i="15" s="1"/>
  <c r="X7" i="15"/>
  <c r="Y7" i="15"/>
  <c r="AA7" i="15" s="1"/>
  <c r="X8" i="15"/>
  <c r="Y8" i="15"/>
  <c r="X9" i="15"/>
  <c r="Y9" i="15"/>
  <c r="X10" i="15"/>
  <c r="Y10" i="15"/>
  <c r="AA10" i="15" s="1"/>
  <c r="X11" i="15"/>
  <c r="Y11" i="15"/>
  <c r="AG11" i="15"/>
  <c r="X12" i="15"/>
  <c r="Y12" i="15"/>
  <c r="AG12" i="15"/>
  <c r="X13" i="15"/>
  <c r="Y13" i="15"/>
  <c r="X14" i="15"/>
  <c r="Y14" i="15"/>
  <c r="X15" i="15"/>
  <c r="Y15" i="15"/>
  <c r="X16" i="15"/>
  <c r="Y16" i="15"/>
  <c r="X17" i="15"/>
  <c r="B220" i="10" s="1"/>
  <c r="Y17" i="15"/>
  <c r="X18" i="15"/>
  <c r="Y18" i="15"/>
  <c r="X19" i="15"/>
  <c r="AA19" i="15" s="1"/>
  <c r="Y19" i="15"/>
  <c r="AG19" i="15" s="1"/>
  <c r="X20" i="15"/>
  <c r="AA20" i="15"/>
  <c r="Y20" i="15"/>
  <c r="AG20" i="15"/>
  <c r="X21" i="15"/>
  <c r="AA21" i="15"/>
  <c r="Y21" i="15"/>
  <c r="AG21" i="15"/>
  <c r="X22" i="15"/>
  <c r="Y22" i="15"/>
  <c r="X23" i="15"/>
  <c r="Y23" i="15"/>
  <c r="AG23" i="15" s="1"/>
  <c r="X25" i="15"/>
  <c r="B115" i="10"/>
  <c r="Y25" i="15"/>
  <c r="AG25" i="15"/>
  <c r="X26" i="15"/>
  <c r="B116" i="10" s="1"/>
  <c r="Y26" i="15"/>
  <c r="AG26" i="15" s="1"/>
  <c r="X27" i="15"/>
  <c r="B168" i="10" s="1"/>
  <c r="Y27" i="15"/>
  <c r="X28" i="15"/>
  <c r="Y28" i="15"/>
  <c r="AG28" i="15" s="1"/>
  <c r="X29" i="15"/>
  <c r="Y29" i="15"/>
  <c r="X30" i="15"/>
  <c r="Y30" i="15"/>
  <c r="AG30" i="15" s="1"/>
  <c r="X31" i="15"/>
  <c r="Y31" i="15"/>
  <c r="AG31" i="15"/>
  <c r="X32" i="15"/>
  <c r="B212" i="10" s="1"/>
  <c r="Y32" i="15"/>
  <c r="AG32" i="15"/>
  <c r="X33" i="15"/>
  <c r="Y33" i="15"/>
  <c r="AG33" i="15" s="1"/>
  <c r="X34" i="15"/>
  <c r="Y34" i="15"/>
  <c r="AG34" i="15"/>
  <c r="X35" i="15"/>
  <c r="B272" i="10" s="1"/>
  <c r="Y35" i="15"/>
  <c r="AG35" i="15"/>
  <c r="X36" i="15"/>
  <c r="B285" i="10"/>
  <c r="Y36" i="15"/>
  <c r="Z37" i="15"/>
  <c r="AC37" i="15"/>
  <c r="AD37" i="15"/>
  <c r="AE37" i="15"/>
  <c r="AF37" i="15"/>
  <c r="S3" i="14"/>
  <c r="V3" i="14" s="1"/>
  <c r="T3" i="14"/>
  <c r="AB3" i="14"/>
  <c r="S4" i="14"/>
  <c r="V4" i="14" s="1"/>
  <c r="T4" i="14"/>
  <c r="AB4" i="14" s="1"/>
  <c r="S5" i="14"/>
  <c r="V5" i="14" s="1"/>
  <c r="T5" i="14"/>
  <c r="S6" i="14"/>
  <c r="T6" i="14"/>
  <c r="AB6" i="14"/>
  <c r="S7" i="14"/>
  <c r="S32" i="14" s="1"/>
  <c r="T7" i="14"/>
  <c r="AB7" i="14"/>
  <c r="S8" i="14"/>
  <c r="B41" i="10"/>
  <c r="T8" i="14"/>
  <c r="AB8" i="14" s="1"/>
  <c r="S9" i="14"/>
  <c r="V9" i="14"/>
  <c r="T9" i="14"/>
  <c r="S10" i="14"/>
  <c r="V10" i="14" s="1"/>
  <c r="T10" i="14"/>
  <c r="AB10" i="14" s="1"/>
  <c r="S11" i="14"/>
  <c r="V11" i="14" s="1"/>
  <c r="T11" i="14"/>
  <c r="AB11" i="14"/>
  <c r="S12" i="14"/>
  <c r="T12" i="14"/>
  <c r="V12" i="14" s="1"/>
  <c r="AB12" i="14"/>
  <c r="S13" i="14"/>
  <c r="V13" i="14" s="1"/>
  <c r="T13" i="14"/>
  <c r="S14" i="14"/>
  <c r="V14" i="14"/>
  <c r="T14" i="14"/>
  <c r="AB14" i="14" s="1"/>
  <c r="S15" i="14"/>
  <c r="T15" i="14"/>
  <c r="V15" i="14" s="1"/>
  <c r="AB15" i="14"/>
  <c r="S16" i="14"/>
  <c r="T16" i="14"/>
  <c r="S18" i="14"/>
  <c r="T18" i="14"/>
  <c r="S19" i="14"/>
  <c r="T19" i="14"/>
  <c r="AB19" i="14"/>
  <c r="S20" i="14"/>
  <c r="B37" i="10"/>
  <c r="T20" i="14"/>
  <c r="AB20" i="14" s="1"/>
  <c r="S21" i="14"/>
  <c r="T21" i="14"/>
  <c r="S22" i="14"/>
  <c r="B187" i="10" s="1"/>
  <c r="T22" i="14"/>
  <c r="AB22" i="14"/>
  <c r="S23" i="14"/>
  <c r="T23" i="14"/>
  <c r="AB23" i="14" s="1"/>
  <c r="S24" i="14"/>
  <c r="B194" i="10" s="1"/>
  <c r="T24" i="14"/>
  <c r="AB24" i="14"/>
  <c r="S25" i="14"/>
  <c r="T25" i="14"/>
  <c r="AB25" i="14"/>
  <c r="S26" i="14"/>
  <c r="T26" i="14"/>
  <c r="AB26" i="14"/>
  <c r="S27" i="14"/>
  <c r="T27" i="14"/>
  <c r="AB27" i="14"/>
  <c r="S28" i="14"/>
  <c r="T28" i="14"/>
  <c r="S29" i="14"/>
  <c r="T29" i="14"/>
  <c r="AB29" i="14"/>
  <c r="S30" i="14"/>
  <c r="T30" i="14"/>
  <c r="AB30" i="14" s="1"/>
  <c r="S31" i="14"/>
  <c r="T31" i="14"/>
  <c r="U32" i="14"/>
  <c r="X32" i="14"/>
  <c r="Y32" i="14"/>
  <c r="Z32" i="14"/>
  <c r="AA32" i="14"/>
  <c r="S3" i="13"/>
  <c r="T3" i="13"/>
  <c r="S4" i="13"/>
  <c r="T4" i="13"/>
  <c r="S5" i="13"/>
  <c r="T5" i="13"/>
  <c r="AB5" i="13" s="1"/>
  <c r="S6" i="13"/>
  <c r="T6" i="13"/>
  <c r="AB6" i="13"/>
  <c r="S7" i="13"/>
  <c r="T7" i="13"/>
  <c r="AB7" i="13"/>
  <c r="S8" i="13"/>
  <c r="B31" i="10" s="1"/>
  <c r="T8" i="13"/>
  <c r="S9" i="13"/>
  <c r="T9" i="13"/>
  <c r="AB9" i="13"/>
  <c r="S10" i="13"/>
  <c r="T10" i="13"/>
  <c r="V10" i="13" s="1"/>
  <c r="AB10" i="13"/>
  <c r="S11" i="13"/>
  <c r="T11" i="13"/>
  <c r="AB11" i="13"/>
  <c r="S12" i="13"/>
  <c r="T12" i="13"/>
  <c r="AB12" i="13" s="1"/>
  <c r="S13" i="13"/>
  <c r="V13" i="13" s="1"/>
  <c r="T13" i="13"/>
  <c r="S14" i="13"/>
  <c r="T14" i="13"/>
  <c r="V14" i="13" s="1"/>
  <c r="S15" i="13"/>
  <c r="T15" i="13"/>
  <c r="AB15" i="13" s="1"/>
  <c r="S16" i="13"/>
  <c r="T16" i="13"/>
  <c r="AB16" i="13" s="1"/>
  <c r="S17" i="13"/>
  <c r="T17" i="13"/>
  <c r="AB17" i="13" s="1"/>
  <c r="S18" i="13"/>
  <c r="T18" i="13"/>
  <c r="AB18" i="13" s="1"/>
  <c r="S19" i="13"/>
  <c r="T19" i="13"/>
  <c r="AB19" i="13" s="1"/>
  <c r="S20" i="13"/>
  <c r="T20" i="13"/>
  <c r="AB20" i="13"/>
  <c r="S21" i="13"/>
  <c r="T21" i="13"/>
  <c r="S22" i="13"/>
  <c r="T22" i="13"/>
  <c r="AB22" i="13"/>
  <c r="S23" i="13"/>
  <c r="T23" i="13"/>
  <c r="S25" i="13"/>
  <c r="T25" i="13"/>
  <c r="S26" i="13"/>
  <c r="T26" i="13"/>
  <c r="AB26" i="13" s="1"/>
  <c r="S27" i="13"/>
  <c r="B130" i="10" s="1"/>
  <c r="T27" i="13"/>
  <c r="AB27" i="13" s="1"/>
  <c r="S28" i="13"/>
  <c r="T28" i="13"/>
  <c r="S29" i="13"/>
  <c r="T29" i="13"/>
  <c r="S30" i="13"/>
  <c r="B152" i="10"/>
  <c r="T30" i="13"/>
  <c r="AB30" i="13" s="1"/>
  <c r="U31" i="13"/>
  <c r="Y31" i="13"/>
  <c r="Z31" i="13"/>
  <c r="AA31" i="13"/>
  <c r="AF3" i="12"/>
  <c r="AG3" i="12"/>
  <c r="AI3" i="12" s="1"/>
  <c r="AF4" i="12"/>
  <c r="AG4" i="12"/>
  <c r="AO4" i="12"/>
  <c r="AF5" i="12"/>
  <c r="AG5" i="12"/>
  <c r="AO5" i="12"/>
  <c r="AF6" i="12"/>
  <c r="AI6" i="12" s="1"/>
  <c r="AG6" i="12"/>
  <c r="AO6" i="12" s="1"/>
  <c r="AF7" i="12"/>
  <c r="AG7" i="12"/>
  <c r="AO7" i="12"/>
  <c r="AF8" i="12"/>
  <c r="AI8" i="12" s="1"/>
  <c r="AG8" i="12"/>
  <c r="AO8" i="12"/>
  <c r="AF9" i="12"/>
  <c r="AI9" i="12"/>
  <c r="AG9" i="12"/>
  <c r="AO9" i="12"/>
  <c r="AF10" i="12"/>
  <c r="AI10" i="12" s="1"/>
  <c r="AG10" i="12"/>
  <c r="AF11" i="12"/>
  <c r="AI11" i="12"/>
  <c r="AG11" i="12"/>
  <c r="AO11" i="12"/>
  <c r="AF12" i="12"/>
  <c r="B201" i="10" s="1"/>
  <c r="AG12" i="12"/>
  <c r="AO12" i="12"/>
  <c r="AF13" i="12"/>
  <c r="AG13" i="12"/>
  <c r="AF14" i="12"/>
  <c r="AG14" i="12"/>
  <c r="AO14" i="12"/>
  <c r="AF15" i="12"/>
  <c r="AG15" i="12"/>
  <c r="AF16" i="12"/>
  <c r="AG16" i="12"/>
  <c r="AI16" i="12" s="1"/>
  <c r="AF17" i="12"/>
  <c r="B74" i="10" s="1"/>
  <c r="AG17" i="12"/>
  <c r="AF18" i="12"/>
  <c r="AG18" i="12"/>
  <c r="AO18" i="12" s="1"/>
  <c r="AF19" i="12"/>
  <c r="AG19" i="12"/>
  <c r="AO19" i="12" s="1"/>
  <c r="AF20" i="12"/>
  <c r="AG20" i="12"/>
  <c r="AF21" i="12"/>
  <c r="AG21" i="12"/>
  <c r="AO21" i="12" s="1"/>
  <c r="AF22" i="12"/>
  <c r="AI22" i="12" s="1"/>
  <c r="AG22" i="12"/>
  <c r="AF23" i="12"/>
  <c r="AG23" i="12"/>
  <c r="AI24" i="12"/>
  <c r="AF25" i="12"/>
  <c r="B129" i="10" s="1"/>
  <c r="AG25" i="12"/>
  <c r="AF26" i="12"/>
  <c r="B134" i="10" s="1"/>
  <c r="AG26" i="12"/>
  <c r="AO26" i="12" s="1"/>
  <c r="AF27" i="12"/>
  <c r="AG27" i="12"/>
  <c r="AO27" i="12"/>
  <c r="AF28" i="12"/>
  <c r="AG28" i="12"/>
  <c r="AO28" i="12" s="1"/>
  <c r="AF29" i="12"/>
  <c r="B73" i="10"/>
  <c r="AG29" i="12"/>
  <c r="AO29" i="12" s="1"/>
  <c r="AF30" i="12"/>
  <c r="B85" i="10" s="1"/>
  <c r="AG30" i="12"/>
  <c r="AO30" i="12" s="1"/>
  <c r="AF31" i="12"/>
  <c r="AG31" i="12"/>
  <c r="AO31" i="12" s="1"/>
  <c r="AF32" i="12"/>
  <c r="AG32" i="12"/>
  <c r="AO32" i="12" s="1"/>
  <c r="AF33" i="12"/>
  <c r="AG33" i="12"/>
  <c r="AO33" i="12" s="1"/>
  <c r="AH34" i="12"/>
  <c r="AL34" i="12"/>
  <c r="AM34" i="12"/>
  <c r="AN34" i="12"/>
  <c r="X3" i="1"/>
  <c r="X33" i="1" s="1"/>
  <c r="Y3" i="1"/>
  <c r="X4" i="1"/>
  <c r="Y4" i="1"/>
  <c r="AG4" i="1" s="1"/>
  <c r="X5" i="1"/>
  <c r="Y5" i="1"/>
  <c r="X6" i="1"/>
  <c r="AA6" i="1"/>
  <c r="Y6" i="1"/>
  <c r="X7" i="1"/>
  <c r="AA7" i="1" s="1"/>
  <c r="Y7" i="1"/>
  <c r="X8" i="1"/>
  <c r="AA8" i="1" s="1"/>
  <c r="Y8" i="1"/>
  <c r="X9" i="1"/>
  <c r="AA9" i="1" s="1"/>
  <c r="Y9" i="1"/>
  <c r="AG9" i="1" s="1"/>
  <c r="X10" i="1"/>
  <c r="Y10" i="1"/>
  <c r="AG10" i="1" s="1"/>
  <c r="X11" i="1"/>
  <c r="Y11" i="1"/>
  <c r="AA11" i="1" s="1"/>
  <c r="X12" i="1"/>
  <c r="Y12" i="1"/>
  <c r="X13" i="1"/>
  <c r="Y13" i="1"/>
  <c r="AA13" i="1" s="1"/>
  <c r="AG13" i="1"/>
  <c r="X14" i="1"/>
  <c r="B68" i="10"/>
  <c r="Y14" i="1"/>
  <c r="AG14" i="1"/>
  <c r="X15" i="1"/>
  <c r="Y15" i="1"/>
  <c r="AA15" i="1" s="1"/>
  <c r="AG15" i="1"/>
  <c r="X16" i="1"/>
  <c r="AA16" i="1" s="1"/>
  <c r="Y16" i="1"/>
  <c r="AG16" i="1"/>
  <c r="X17" i="1"/>
  <c r="Y17" i="1"/>
  <c r="AG17" i="1"/>
  <c r="X18" i="1"/>
  <c r="Y18" i="1"/>
  <c r="AA18" i="1" s="1"/>
  <c r="AG18" i="1"/>
  <c r="X19" i="1"/>
  <c r="Y19" i="1"/>
  <c r="AG19" i="1"/>
  <c r="X20" i="1"/>
  <c r="AA20" i="1"/>
  <c r="Y20" i="1"/>
  <c r="AG20" i="1" s="1"/>
  <c r="X22" i="1"/>
  <c r="B125" i="10"/>
  <c r="Y22" i="1"/>
  <c r="X23" i="1"/>
  <c r="Y23" i="1"/>
  <c r="X24" i="1"/>
  <c r="Y24" i="1"/>
  <c r="X25" i="1"/>
  <c r="B162" i="10" s="1"/>
  <c r="Y25" i="1"/>
  <c r="X26" i="1"/>
  <c r="B199" i="10" s="1"/>
  <c r="Y26" i="1"/>
  <c r="X27" i="1"/>
  <c r="Y27" i="1"/>
  <c r="X28" i="1"/>
  <c r="B206" i="10"/>
  <c r="Y28" i="1"/>
  <c r="X29" i="1"/>
  <c r="Y29" i="1"/>
  <c r="X30" i="1"/>
  <c r="Y30" i="1"/>
  <c r="X31" i="1"/>
  <c r="Y31" i="1"/>
  <c r="X32" i="1"/>
  <c r="Y32" i="1"/>
  <c r="Z33" i="1"/>
  <c r="AD33" i="1"/>
  <c r="AE33" i="1"/>
  <c r="AF33" i="1"/>
  <c r="AG3" i="3"/>
  <c r="B6" i="10"/>
  <c r="AP3" i="3"/>
  <c r="AG4" i="3"/>
  <c r="AJ4" i="3"/>
  <c r="AP4" i="3"/>
  <c r="AG5" i="3"/>
  <c r="AJ5" i="3" s="1"/>
  <c r="AP5" i="3"/>
  <c r="AG6" i="3"/>
  <c r="AJ6" i="3"/>
  <c r="AP6" i="3"/>
  <c r="AG7" i="3"/>
  <c r="AJ7" i="3"/>
  <c r="AP7" i="3"/>
  <c r="AG8" i="3"/>
  <c r="AJ8" i="3"/>
  <c r="AP8" i="3"/>
  <c r="AG9" i="3"/>
  <c r="AJ9" i="3" s="1"/>
  <c r="AP9" i="3"/>
  <c r="AG10" i="3"/>
  <c r="AJ10" i="3" s="1"/>
  <c r="AP10" i="3"/>
  <c r="AG11" i="3"/>
  <c r="AJ11" i="3"/>
  <c r="AP11" i="3"/>
  <c r="AG12" i="3"/>
  <c r="AJ12" i="3" s="1"/>
  <c r="AP12" i="3"/>
  <c r="AG13" i="3"/>
  <c r="AJ13" i="3"/>
  <c r="AP13" i="3"/>
  <c r="AG14" i="3"/>
  <c r="AJ14" i="3"/>
  <c r="AP14" i="3"/>
  <c r="AG15" i="3"/>
  <c r="AJ15" i="3" s="1"/>
  <c r="AP15" i="3"/>
  <c r="AG16" i="3"/>
  <c r="AJ16" i="3" s="1"/>
  <c r="AP16" i="3"/>
  <c r="AG17" i="3"/>
  <c r="AJ17" i="3" s="1"/>
  <c r="AP17" i="3"/>
  <c r="AG18" i="3"/>
  <c r="AJ18" i="3"/>
  <c r="AP18" i="3"/>
  <c r="AG19" i="3"/>
  <c r="AJ19" i="3"/>
  <c r="AP19" i="3"/>
  <c r="AG20" i="3"/>
  <c r="AJ20" i="3"/>
  <c r="AP20" i="3"/>
  <c r="AG21" i="3"/>
  <c r="AJ21" i="3"/>
  <c r="AP21" i="3"/>
  <c r="AG22" i="3"/>
  <c r="AJ22" i="3" s="1"/>
  <c r="AP22" i="3"/>
  <c r="AG23" i="3"/>
  <c r="AJ23" i="3"/>
  <c r="AP23" i="3"/>
  <c r="AG24" i="3"/>
  <c r="AJ24" i="3"/>
  <c r="AP24" i="3"/>
  <c r="AG26" i="3"/>
  <c r="B131" i="10"/>
  <c r="AH29" i="3"/>
  <c r="AI29" i="3"/>
  <c r="AM29" i="3"/>
  <c r="AN29" i="3"/>
  <c r="AO29" i="3"/>
  <c r="B7" i="10"/>
  <c r="B52" i="10"/>
  <c r="B58" i="10"/>
  <c r="B67" i="10"/>
  <c r="B109" i="10"/>
  <c r="B113" i="10"/>
  <c r="M117" i="10"/>
  <c r="B121" i="10"/>
  <c r="B126" i="10"/>
  <c r="B128" i="10"/>
  <c r="B137" i="10"/>
  <c r="B147" i="10"/>
  <c r="B150" i="10"/>
  <c r="B156" i="10"/>
  <c r="B160" i="10"/>
  <c r="B178" i="10"/>
  <c r="B179" i="10"/>
  <c r="B181" i="10"/>
  <c r="B183" i="10"/>
  <c r="B185" i="10"/>
  <c r="B186" i="10"/>
  <c r="B191" i="10"/>
  <c r="B200" i="10"/>
  <c r="B202" i="10"/>
  <c r="B203" i="10"/>
  <c r="B205" i="10"/>
  <c r="B209" i="10"/>
  <c r="B213" i="10"/>
  <c r="B224" i="10"/>
  <c r="B229" i="10"/>
  <c r="B237" i="10"/>
  <c r="B238" i="10"/>
  <c r="M239" i="10"/>
  <c r="B248" i="10"/>
  <c r="B249" i="10"/>
  <c r="B252" i="10"/>
  <c r="B254" i="10"/>
  <c r="B256" i="10"/>
  <c r="B269" i="10"/>
  <c r="B270" i="10"/>
  <c r="B273" i="10"/>
  <c r="B276" i="10"/>
  <c r="B277" i="10"/>
  <c r="B279" i="10"/>
  <c r="B281" i="10"/>
  <c r="B286" i="10"/>
  <c r="G64" i="24"/>
  <c r="G65" i="24"/>
  <c r="U15" i="25"/>
  <c r="U7" i="25"/>
  <c r="U10" i="25"/>
  <c r="U12" i="25"/>
  <c r="U19" i="25"/>
  <c r="U6" i="25"/>
  <c r="U16" i="25"/>
  <c r="U20" i="25"/>
  <c r="U24" i="25"/>
  <c r="AG8" i="1"/>
  <c r="AG6" i="1"/>
  <c r="AI19" i="12"/>
  <c r="AO17" i="12"/>
  <c r="AO15" i="12"/>
  <c r="AI15" i="12"/>
  <c r="AO13" i="12"/>
  <c r="AA19" i="1"/>
  <c r="AG11" i="1"/>
  <c r="AG5" i="1"/>
  <c r="AO22" i="12"/>
  <c r="AI7" i="12"/>
  <c r="AI5" i="12"/>
  <c r="AI4" i="12"/>
  <c r="Z33" i="21"/>
  <c r="Z32" i="21"/>
  <c r="Z30" i="21"/>
  <c r="Z22" i="21"/>
  <c r="Z21" i="21"/>
  <c r="Z20" i="21"/>
  <c r="Z18" i="21"/>
  <c r="Z14" i="21"/>
  <c r="Z12" i="21"/>
  <c r="Z11" i="21"/>
  <c r="Z7" i="21"/>
  <c r="Z6" i="21"/>
  <c r="Z5" i="21"/>
  <c r="Z4" i="21"/>
  <c r="Z3" i="21"/>
  <c r="AF29" i="18"/>
  <c r="AF28" i="18"/>
  <c r="AF27" i="18"/>
  <c r="AF26" i="18"/>
  <c r="AF24" i="18"/>
  <c r="AF20" i="18"/>
  <c r="AF15" i="18"/>
  <c r="AF14" i="18"/>
  <c r="AF13" i="18"/>
  <c r="AF11" i="18"/>
  <c r="AF10" i="18"/>
  <c r="AF8" i="18"/>
  <c r="AF6" i="18"/>
  <c r="AF4" i="18"/>
  <c r="AF3" i="18"/>
  <c r="AB23" i="7"/>
  <c r="AB20" i="7"/>
  <c r="AB19" i="7"/>
  <c r="AB15" i="7"/>
  <c r="AB13" i="7"/>
  <c r="AB12" i="7"/>
  <c r="AB10" i="7"/>
  <c r="AB9" i="7"/>
  <c r="AB8" i="7"/>
  <c r="AB7" i="7"/>
  <c r="AB6" i="7"/>
  <c r="AB4" i="7"/>
  <c r="AB3" i="7"/>
  <c r="AD22" i="5"/>
  <c r="AD20" i="5"/>
  <c r="AD17" i="5"/>
  <c r="AD16" i="5"/>
  <c r="AD15" i="5"/>
  <c r="AD12" i="5"/>
  <c r="AD9" i="5"/>
  <c r="AD5" i="5"/>
  <c r="AD4" i="5"/>
  <c r="AA17" i="25"/>
  <c r="AA5" i="25"/>
  <c r="AA28" i="25"/>
  <c r="AA32" i="25"/>
  <c r="AA26" i="25"/>
  <c r="AA21" i="25"/>
  <c r="AB7" i="26"/>
  <c r="AB5" i="26"/>
  <c r="AB8" i="26"/>
  <c r="AB3" i="26"/>
  <c r="AH3" i="26"/>
  <c r="AH4" i="26"/>
  <c r="AB4" i="26"/>
  <c r="AB18" i="26"/>
  <c r="AB23" i="26"/>
  <c r="AB15" i="26"/>
  <c r="AB6" i="26"/>
  <c r="AH6" i="26"/>
  <c r="AB19" i="26"/>
  <c r="AB13" i="26"/>
  <c r="AB14" i="26"/>
  <c r="AB11" i="26"/>
  <c r="AB17" i="26"/>
  <c r="AH17" i="26"/>
  <c r="AB20" i="26"/>
  <c r="AB16" i="26"/>
  <c r="Y39" i="26"/>
  <c r="AH16" i="26"/>
  <c r="AH20" i="26"/>
  <c r="AB12" i="26"/>
  <c r="AB21" i="26"/>
  <c r="AH21" i="26"/>
  <c r="AH37" i="26"/>
  <c r="AH32" i="26"/>
  <c r="AH5" i="26"/>
  <c r="AH10" i="26"/>
  <c r="AH19" i="26"/>
  <c r="AH15" i="26"/>
  <c r="AH35" i="26"/>
  <c r="AH23" i="26"/>
  <c r="AH9" i="26"/>
  <c r="AH28" i="26"/>
  <c r="AD20" i="27"/>
  <c r="AD22" i="27"/>
  <c r="X6" i="27"/>
  <c r="AD21" i="27"/>
  <c r="AD24" i="27"/>
  <c r="AD26" i="27"/>
  <c r="AD28" i="27"/>
  <c r="AD29" i="27"/>
  <c r="AD10" i="27"/>
  <c r="AD8" i="27"/>
  <c r="X9" i="27"/>
  <c r="X5" i="27"/>
  <c r="X11" i="27"/>
  <c r="AD30" i="27"/>
  <c r="AD7" i="27"/>
  <c r="X14" i="27"/>
  <c r="B158" i="10"/>
  <c r="AA36" i="25"/>
  <c r="AA4" i="25"/>
  <c r="AA19" i="25"/>
  <c r="AA15" i="25"/>
  <c r="AA27" i="25"/>
  <c r="AH10" i="23"/>
  <c r="AH27" i="23"/>
  <c r="AH21" i="23"/>
  <c r="B244" i="10"/>
  <c r="AH13" i="23"/>
  <c r="AH6" i="23"/>
  <c r="AN38" i="23"/>
  <c r="AH5" i="23"/>
  <c r="AH11" i="23"/>
  <c r="AH16" i="23"/>
  <c r="AH24" i="23"/>
  <c r="AH8" i="23"/>
  <c r="AN34" i="23"/>
  <c r="AH23" i="23"/>
  <c r="AH26" i="23"/>
  <c r="AN37" i="23"/>
  <c r="AN27" i="23"/>
  <c r="AN11" i="23"/>
  <c r="AN10" i="23"/>
  <c r="AN9" i="23"/>
  <c r="AN8" i="23"/>
  <c r="AN7" i="23"/>
  <c r="AF26" i="22"/>
  <c r="AF17" i="22"/>
  <c r="AL29" i="22"/>
  <c r="AL27" i="22"/>
  <c r="AL22" i="22"/>
  <c r="AL18" i="22"/>
  <c r="AL14" i="22"/>
  <c r="AL10" i="22"/>
  <c r="AL9" i="22"/>
  <c r="AB22" i="29"/>
  <c r="V21" i="29"/>
  <c r="AD13" i="27"/>
  <c r="X17" i="27"/>
  <c r="X16" i="27"/>
  <c r="X12" i="27"/>
  <c r="X8" i="27"/>
  <c r="X4" i="27"/>
  <c r="X3" i="27"/>
  <c r="X13" i="27"/>
  <c r="U32" i="27"/>
  <c r="X32" i="27" s="1"/>
  <c r="V22" i="29"/>
  <c r="AB27" i="29"/>
  <c r="AB30" i="29"/>
  <c r="V17" i="29"/>
  <c r="V18" i="29"/>
  <c r="V10" i="29"/>
  <c r="AB32" i="29"/>
  <c r="AB8" i="29"/>
  <c r="AB13" i="29"/>
  <c r="B108" i="10"/>
  <c r="AB31" i="29"/>
  <c r="AB6" i="29"/>
  <c r="V9" i="29"/>
  <c r="V6" i="29"/>
  <c r="AB29" i="29"/>
  <c r="AB19" i="29"/>
  <c r="AB35" i="29"/>
  <c r="AB34" i="29"/>
  <c r="V8" i="29"/>
  <c r="V11" i="29"/>
  <c r="V12" i="29"/>
  <c r="V7" i="29"/>
  <c r="V13" i="29"/>
  <c r="AB20" i="29"/>
  <c r="V4" i="29"/>
  <c r="AB5" i="29"/>
  <c r="V3" i="29"/>
  <c r="V14" i="29"/>
  <c r="AB3" i="29"/>
  <c r="AE30" i="30"/>
  <c r="AL31" i="22"/>
  <c r="AL12" i="22"/>
  <c r="AF5" i="22"/>
  <c r="AF9" i="22"/>
  <c r="AL19" i="22"/>
  <c r="AF15" i="22"/>
  <c r="AL11" i="22"/>
  <c r="B135" i="10"/>
  <c r="AF8" i="22"/>
  <c r="AF18" i="22"/>
  <c r="AE28" i="30"/>
  <c r="AE13" i="30"/>
  <c r="AE26" i="30"/>
  <c r="AE32" i="30"/>
  <c r="AE17" i="30"/>
  <c r="Y3" i="30"/>
  <c r="AE27" i="30"/>
  <c r="AE23" i="30"/>
  <c r="AE33" i="30"/>
  <c r="Y7" i="30"/>
  <c r="Y18" i="30"/>
  <c r="Y19" i="30"/>
  <c r="Y6" i="30"/>
  <c r="AE10" i="30"/>
  <c r="AE14" i="30"/>
  <c r="Y14" i="30"/>
  <c r="Y8" i="30"/>
  <c r="AE12" i="30"/>
  <c r="Y12" i="30"/>
  <c r="Y4" i="30"/>
  <c r="AE25" i="30"/>
  <c r="Y5" i="30"/>
  <c r="AE18" i="30"/>
  <c r="Y11" i="30"/>
  <c r="Y17" i="30"/>
  <c r="AE5" i="30"/>
  <c r="Y9" i="30"/>
  <c r="AE11" i="30"/>
  <c r="Y14" i="32"/>
  <c r="AE18" i="32"/>
  <c r="Y12" i="32"/>
  <c r="AE30" i="32"/>
  <c r="AE5" i="32"/>
  <c r="AE9" i="32"/>
  <c r="AE13" i="32"/>
  <c r="AE16" i="32"/>
  <c r="AE19" i="32"/>
  <c r="AE25" i="32"/>
  <c r="Y13" i="32"/>
  <c r="Y7" i="32"/>
  <c r="AE10" i="32"/>
  <c r="AE8" i="32"/>
  <c r="AE22" i="32"/>
  <c r="AE14" i="32"/>
  <c r="AE4" i="32"/>
  <c r="Y3" i="32"/>
  <c r="Y8" i="32"/>
  <c r="Y9" i="32"/>
  <c r="AE3" i="32"/>
  <c r="AE11" i="32"/>
  <c r="Y18" i="32"/>
  <c r="W11" i="20"/>
  <c r="AC11" i="20"/>
  <c r="AC3" i="20"/>
  <c r="Z6" i="8"/>
  <c r="AF6" i="8"/>
  <c r="Y6" i="32"/>
  <c r="AD18" i="5"/>
  <c r="W3" i="20"/>
  <c r="AO25" i="12"/>
  <c r="AF7" i="22"/>
  <c r="AL7" i="22"/>
  <c r="AN17" i="23"/>
  <c r="B51" i="10"/>
  <c r="E51" i="10" s="1"/>
  <c r="AF4" i="21"/>
  <c r="W20" i="20"/>
  <c r="AC20" i="20"/>
  <c r="W18" i="20"/>
  <c r="AC16" i="20"/>
  <c r="W14" i="20"/>
  <c r="AC14" i="20"/>
  <c r="W12" i="20"/>
  <c r="AC12" i="20"/>
  <c r="W10" i="20"/>
  <c r="AC10" i="20"/>
  <c r="AC8" i="20"/>
  <c r="W6" i="20"/>
  <c r="AC6" i="20"/>
  <c r="W4" i="20"/>
  <c r="AC4" i="20"/>
  <c r="Z18" i="8"/>
  <c r="Z10" i="8"/>
  <c r="AF10" i="8"/>
  <c r="AO10" i="12"/>
  <c r="AF29" i="21"/>
  <c r="AC21" i="20"/>
  <c r="W21" i="20"/>
  <c r="W15" i="20"/>
  <c r="AC15" i="20"/>
  <c r="W9" i="20"/>
  <c r="W5" i="20"/>
  <c r="AC5" i="20"/>
  <c r="Z14" i="8"/>
  <c r="AF14" i="8"/>
  <c r="AJ11" i="4"/>
  <c r="AE27" i="32"/>
  <c r="AF6" i="22"/>
  <c r="W32" i="32"/>
  <c r="AL20" i="22"/>
  <c r="AD3" i="5"/>
  <c r="AD11" i="5"/>
  <c r="AD19" i="5"/>
  <c r="AB29" i="13"/>
  <c r="AB16" i="14"/>
  <c r="AB13" i="16"/>
  <c r="V12" i="16"/>
  <c r="AB5" i="16"/>
  <c r="AF26" i="21"/>
  <c r="Z26" i="21"/>
  <c r="AF10" i="21"/>
  <c r="Z10" i="21"/>
  <c r="W22" i="20"/>
  <c r="AF25" i="18"/>
  <c r="B80" i="10"/>
  <c r="AL17" i="18"/>
  <c r="AF17" i="18"/>
  <c r="AH16" i="7"/>
  <c r="AG36" i="15"/>
  <c r="W19" i="20"/>
  <c r="AC19" i="20"/>
  <c r="W13" i="20"/>
  <c r="AC13" i="20"/>
  <c r="W7" i="20"/>
  <c r="AC7" i="20"/>
  <c r="Z29" i="21"/>
  <c r="X32" i="8"/>
  <c r="AG7" i="1"/>
  <c r="AB25" i="13"/>
  <c r="AB18" i="14"/>
  <c r="AB9" i="14"/>
  <c r="AB5" i="14"/>
  <c r="AB21" i="16"/>
  <c r="AB9" i="16"/>
  <c r="W26" i="20"/>
  <c r="AL21" i="18"/>
  <c r="AL5" i="18"/>
  <c r="AL34" i="18" s="1"/>
  <c r="AJ15" i="5"/>
  <c r="AH30" i="26"/>
  <c r="V32" i="27"/>
  <c r="V11" i="16"/>
  <c r="V7" i="16"/>
  <c r="V3" i="16"/>
  <c r="AF25" i="22"/>
  <c r="AH3" i="23"/>
  <c r="AL27" i="18"/>
  <c r="AL3" i="18"/>
  <c r="AN27" i="17"/>
  <c r="AH18" i="6"/>
  <c r="AH14" i="6"/>
  <c r="AH10" i="6"/>
  <c r="AH6" i="6"/>
  <c r="AJ27" i="5"/>
  <c r="AJ21" i="5"/>
  <c r="V16" i="29"/>
  <c r="AE29" i="32"/>
  <c r="AB28" i="14"/>
  <c r="V13" i="16"/>
  <c r="AB11" i="16"/>
  <c r="AB7" i="16"/>
  <c r="V5" i="16"/>
  <c r="AF27" i="22"/>
  <c r="AF13" i="22"/>
  <c r="AH17" i="23"/>
  <c r="AN6" i="23"/>
  <c r="AF16" i="8"/>
  <c r="AF12" i="8"/>
  <c r="AF8" i="8"/>
  <c r="AF4" i="8"/>
  <c r="AH12" i="17"/>
  <c r="AH20" i="6"/>
  <c r="AH12" i="6"/>
  <c r="AH8" i="6"/>
  <c r="AH4" i="6"/>
  <c r="AJ9" i="5"/>
  <c r="U21" i="25"/>
  <c r="AD23" i="27"/>
  <c r="B5" i="10"/>
  <c r="V19" i="29"/>
  <c r="B175" i="10"/>
  <c r="AB16" i="29"/>
  <c r="AG9" i="33"/>
  <c r="AA3" i="33"/>
  <c r="AG16" i="33"/>
  <c r="AG28" i="33"/>
  <c r="AA22" i="33"/>
  <c r="AG15" i="33"/>
  <c r="AA10" i="33"/>
  <c r="AA21" i="33"/>
  <c r="AG29" i="33"/>
  <c r="AG7" i="33"/>
  <c r="AA18" i="33"/>
  <c r="AG22" i="33"/>
  <c r="AA5" i="33"/>
  <c r="AG20" i="33"/>
  <c r="AG3" i="33"/>
  <c r="AG8" i="33"/>
  <c r="AA14" i="33"/>
  <c r="AA7" i="33"/>
  <c r="AG13" i="33"/>
  <c r="AA16" i="33"/>
  <c r="AA20" i="33"/>
  <c r="AA15" i="33"/>
  <c r="AA6" i="33"/>
  <c r="AA19" i="33"/>
  <c r="AG4" i="33"/>
  <c r="X30" i="33"/>
  <c r="AA30" i="33" s="1"/>
  <c r="AA4" i="33"/>
  <c r="AA13" i="33"/>
  <c r="AA8" i="33"/>
  <c r="AG11" i="33"/>
  <c r="AB14" i="16"/>
  <c r="V14" i="16"/>
  <c r="Y4" i="32"/>
  <c r="AF12" i="22"/>
  <c r="R37" i="25"/>
  <c r="U37" i="25"/>
  <c r="S37" i="25"/>
  <c r="AO16" i="12"/>
  <c r="U14" i="25"/>
  <c r="U3" i="25"/>
  <c r="B236" i="10"/>
  <c r="B219" i="10"/>
  <c r="B153" i="10"/>
  <c r="B30" i="10"/>
  <c r="V23" i="13"/>
  <c r="V22" i="13"/>
  <c r="V19" i="13"/>
  <c r="V18" i="13"/>
  <c r="V17" i="13"/>
  <c r="V16" i="13"/>
  <c r="V15" i="13"/>
  <c r="V12" i="13"/>
  <c r="V11" i="13"/>
  <c r="V9" i="13"/>
  <c r="V7" i="13"/>
  <c r="V6" i="13"/>
  <c r="V5" i="13"/>
  <c r="V4" i="13"/>
  <c r="V6" i="14"/>
  <c r="AL26" i="22"/>
  <c r="AF20" i="22"/>
  <c r="AN20" i="23"/>
  <c r="AH20" i="23"/>
  <c r="B60" i="10"/>
  <c r="AB6" i="16"/>
  <c r="V6" i="16"/>
  <c r="AH13" i="17"/>
  <c r="AH16" i="6"/>
  <c r="AG31" i="4"/>
  <c r="AJ31" i="4" s="1"/>
  <c r="AG34" i="12"/>
  <c r="AI34" i="12" s="1"/>
  <c r="AB30" i="5"/>
  <c r="Z9" i="21"/>
  <c r="AI14" i="12"/>
  <c r="AI18" i="12"/>
  <c r="AO20" i="12"/>
  <c r="AI13" i="12"/>
  <c r="U11" i="25"/>
  <c r="B188" i="10"/>
  <c r="V7" i="14"/>
  <c r="AB19" i="16"/>
  <c r="AF23" i="22"/>
  <c r="AH18" i="23"/>
  <c r="B195" i="10"/>
  <c r="B70" i="10"/>
  <c r="AN35" i="23"/>
  <c r="AD7" i="5"/>
  <c r="Z16" i="21"/>
  <c r="Z24" i="21"/>
  <c r="AO3" i="12"/>
  <c r="AB28" i="13"/>
  <c r="AB23" i="13"/>
  <c r="AB13" i="13"/>
  <c r="AB4" i="13"/>
  <c r="AB13" i="14"/>
  <c r="V8" i="14"/>
  <c r="AA3" i="15"/>
  <c r="AL24" i="22"/>
  <c r="AL6" i="18"/>
  <c r="AN9" i="6"/>
  <c r="AH9" i="6"/>
  <c r="V8" i="16"/>
  <c r="B211" i="10"/>
  <c r="Z11" i="8"/>
  <c r="AH23" i="17"/>
  <c r="B91" i="10"/>
  <c r="AN17" i="6"/>
  <c r="AH17" i="6"/>
  <c r="AH5" i="6"/>
  <c r="AE28" i="6"/>
  <c r="B11" i="10"/>
  <c r="B173" i="10"/>
  <c r="AE28" i="32"/>
  <c r="AB36" i="29"/>
  <c r="Y20" i="30"/>
  <c r="AH7" i="17"/>
  <c r="AH5" i="17"/>
  <c r="V15" i="29"/>
  <c r="AH27" i="26"/>
  <c r="AE24" i="30"/>
  <c r="AA9" i="33"/>
  <c r="AB7" i="29"/>
  <c r="AE3" i="30"/>
  <c r="AH8" i="34"/>
  <c r="AH26" i="34"/>
  <c r="AB7" i="34"/>
  <c r="AH9" i="34"/>
  <c r="AB3" i="34"/>
  <c r="AB12" i="34"/>
  <c r="AB15" i="34"/>
  <c r="AH7" i="34"/>
  <c r="AH22" i="34"/>
  <c r="AH15" i="34"/>
  <c r="AB22" i="34"/>
  <c r="AH10" i="34"/>
  <c r="AB24" i="34"/>
  <c r="AB16" i="34"/>
  <c r="AH24" i="34"/>
  <c r="AB17" i="34"/>
  <c r="AB6" i="34"/>
  <c r="AH16" i="34"/>
  <c r="AB20" i="34"/>
  <c r="AB23" i="34"/>
  <c r="AH34" i="34"/>
  <c r="AH5" i="34"/>
  <c r="AH31" i="34"/>
  <c r="AB4" i="34"/>
  <c r="AB8" i="34"/>
  <c r="AB9" i="34"/>
  <c r="AH12" i="34"/>
  <c r="AB14" i="34"/>
  <c r="Y36" i="34"/>
  <c r="AB18" i="34"/>
  <c r="AH35" i="34"/>
  <c r="Z36" i="34"/>
  <c r="AB36" i="34" s="1"/>
  <c r="AB3" i="35"/>
  <c r="AB4" i="35"/>
  <c r="Z31" i="35"/>
  <c r="Y31" i="35"/>
  <c r="AB31" i="35" s="1"/>
  <c r="AB16" i="35"/>
  <c r="AH5" i="35"/>
  <c r="AB17" i="7"/>
  <c r="AF16" i="18"/>
  <c r="AF21" i="18"/>
  <c r="T32" i="14"/>
  <c r="AI20" i="12"/>
  <c r="AG12" i="1"/>
  <c r="B241" i="10"/>
  <c r="AP29" i="3"/>
  <c r="AA12" i="1"/>
  <c r="AI21" i="12"/>
  <c r="AB31" i="14"/>
  <c r="AG7" i="15"/>
  <c r="AG5" i="15"/>
  <c r="AA5" i="15"/>
  <c r="T39" i="19"/>
  <c r="W3" i="19"/>
  <c r="B102" i="10"/>
  <c r="AJ26" i="5"/>
  <c r="V32" i="14"/>
  <c r="AG16" i="15"/>
  <c r="AA16" i="15"/>
  <c r="AG14" i="15"/>
  <c r="AA14" i="15"/>
  <c r="AC33" i="20"/>
  <c r="AC34" i="19"/>
  <c r="AD34" i="18"/>
  <c r="AL19" i="18"/>
  <c r="AD41" i="22"/>
  <c r="X37" i="21"/>
  <c r="AA4" i="1"/>
  <c r="V8" i="13"/>
  <c r="AA17" i="33"/>
  <c r="AG3" i="1"/>
  <c r="B38" i="10"/>
  <c r="Z25" i="21"/>
  <c r="Z31" i="21"/>
  <c r="AA14" i="1"/>
  <c r="AA10" i="1"/>
  <c r="B16" i="10"/>
  <c r="AA5" i="1"/>
  <c r="B56" i="10"/>
  <c r="E56" i="10" s="1"/>
  <c r="AG17" i="15"/>
  <c r="AA17" i="15"/>
  <c r="AG15" i="15"/>
  <c r="AA15" i="15"/>
  <c r="AG13" i="15"/>
  <c r="AA13" i="15"/>
  <c r="AB18" i="16"/>
  <c r="AG18" i="15"/>
  <c r="AA18" i="15"/>
  <c r="AN15" i="23"/>
  <c r="AH15" i="23"/>
  <c r="AF9" i="8"/>
  <c r="Z9" i="8"/>
  <c r="Z31" i="7"/>
  <c r="AA17" i="1"/>
  <c r="Y30" i="33"/>
  <c r="AC41" i="22"/>
  <c r="AB8" i="13"/>
  <c r="AF42" i="23"/>
  <c r="AH42" i="23" s="1"/>
  <c r="AA12" i="15"/>
  <c r="B100" i="10"/>
  <c r="AB24" i="16"/>
  <c r="AF16" i="22"/>
  <c r="AF19" i="18"/>
  <c r="Z17" i="21"/>
  <c r="AA3" i="1"/>
  <c r="AJ3" i="3"/>
  <c r="AF34" i="12"/>
  <c r="B14" i="10"/>
  <c r="S31" i="13"/>
  <c r="B144" i="10"/>
  <c r="AG8" i="15"/>
  <c r="AA8" i="15"/>
  <c r="AG6" i="15"/>
  <c r="AG4" i="15"/>
  <c r="AA4" i="15"/>
  <c r="AB8" i="16"/>
  <c r="W4" i="19"/>
  <c r="Z7" i="8"/>
  <c r="AN7" i="17"/>
  <c r="V32" i="32"/>
  <c r="Y32" i="32"/>
  <c r="B17" i="10"/>
  <c r="AG22" i="15"/>
  <c r="AG9" i="15"/>
  <c r="AL15" i="22"/>
  <c r="Z13" i="8"/>
  <c r="Z3" i="8"/>
  <c r="AH19" i="6"/>
  <c r="AP31" i="4"/>
  <c r="AE23" i="32"/>
  <c r="AE32" i="32"/>
  <c r="U9" i="25"/>
  <c r="AA35" i="25"/>
  <c r="B26" i="10"/>
  <c r="Z23" i="36"/>
  <c r="Z12" i="36"/>
  <c r="Z10" i="36"/>
  <c r="AF10" i="36"/>
  <c r="Z15" i="36"/>
  <c r="Z14" i="36"/>
  <c r="AF26" i="36"/>
  <c r="Z3" i="36"/>
  <c r="Z5" i="36"/>
  <c r="Z9" i="36"/>
  <c r="Z8" i="36"/>
  <c r="Z6" i="36"/>
  <c r="AF14" i="36"/>
  <c r="Z21" i="36"/>
  <c r="Z7" i="36"/>
  <c r="AF3" i="36"/>
  <c r="AF31" i="36"/>
  <c r="Z18" i="36"/>
  <c r="AF23" i="36"/>
  <c r="AF4" i="36"/>
  <c r="AF28" i="36"/>
  <c r="Z4" i="36"/>
  <c r="AF22" i="36"/>
  <c r="AF18" i="36"/>
  <c r="Z19" i="36"/>
  <c r="Z22" i="36"/>
  <c r="AF6" i="36"/>
  <c r="Z16" i="36"/>
  <c r="AF12" i="36"/>
  <c r="AF15" i="36"/>
  <c r="Z17" i="36"/>
  <c r="Z11" i="36"/>
  <c r="Z13" i="36"/>
  <c r="AF20" i="36"/>
  <c r="AF34" i="36"/>
  <c r="Z20" i="36"/>
  <c r="AF17" i="36"/>
  <c r="AF27" i="36"/>
  <c r="AF13" i="36"/>
  <c r="AF8" i="36"/>
  <c r="AF9" i="36"/>
  <c r="AF32" i="36"/>
  <c r="AF11" i="36"/>
  <c r="AK39" i="37"/>
  <c r="AK4" i="37"/>
  <c r="AK16" i="37"/>
  <c r="AK13" i="37"/>
  <c r="AK14" i="37"/>
  <c r="AK8" i="37"/>
  <c r="AE6" i="37"/>
  <c r="AK6" i="37"/>
  <c r="AK40" i="37"/>
  <c r="AK15" i="37"/>
  <c r="AK26" i="37"/>
  <c r="AK34" i="37"/>
  <c r="AK12" i="37"/>
  <c r="AK7" i="37"/>
  <c r="AE27" i="37"/>
  <c r="AE9" i="37"/>
  <c r="AK27" i="37"/>
  <c r="AK20" i="37"/>
  <c r="AK5" i="37"/>
  <c r="AE4" i="37"/>
  <c r="AE22" i="37"/>
  <c r="AK9" i="37"/>
  <c r="AE14" i="37"/>
  <c r="AK36" i="37"/>
  <c r="AK11" i="37"/>
  <c r="AK38" i="37"/>
  <c r="AE28" i="37"/>
  <c r="AE18" i="37"/>
  <c r="AE17" i="37"/>
  <c r="AE7" i="37"/>
  <c r="AE24" i="37"/>
  <c r="AE16" i="37"/>
  <c r="AE5" i="37"/>
  <c r="AK10" i="37"/>
  <c r="AE10" i="37"/>
  <c r="AK3" i="37"/>
  <c r="AK32" i="37"/>
  <c r="AE13" i="37"/>
  <c r="AE8" i="37"/>
  <c r="AE19" i="37"/>
  <c r="AE11" i="37"/>
  <c r="AK23" i="37"/>
  <c r="AE20" i="37"/>
  <c r="AB42" i="37"/>
  <c r="AE42" i="37"/>
  <c r="AE12" i="37"/>
  <c r="AE3" i="37"/>
  <c r="AK21" i="37"/>
  <c r="AE15" i="37"/>
  <c r="AK33" i="37"/>
  <c r="AE21" i="37"/>
  <c r="AK19" i="37"/>
  <c r="AC42" i="37"/>
  <c r="AE25" i="37"/>
  <c r="AK25" i="37"/>
  <c r="AK28" i="38"/>
  <c r="AK30" i="38"/>
  <c r="AK29" i="38"/>
  <c r="AK6" i="38"/>
  <c r="AK10" i="38"/>
  <c r="AK15" i="38"/>
  <c r="AK20" i="38"/>
  <c r="AK7" i="38"/>
  <c r="AK9" i="38"/>
  <c r="AK32" i="38"/>
  <c r="AK12" i="38"/>
  <c r="AK14" i="38"/>
  <c r="AK17" i="38"/>
  <c r="AK34" i="38"/>
  <c r="AK21" i="38"/>
  <c r="AK24" i="38"/>
  <c r="AK27" i="38"/>
  <c r="AK3" i="38"/>
  <c r="AK23" i="38"/>
  <c r="AK8" i="38"/>
  <c r="AK11" i="38"/>
  <c r="AK13" i="38"/>
  <c r="AK18" i="38"/>
  <c r="AK22" i="38"/>
  <c r="AK25" i="38"/>
  <c r="AK16" i="38"/>
  <c r="B154" i="10"/>
  <c r="B39" i="10"/>
  <c r="B10" i="10"/>
  <c r="AG33" i="1"/>
  <c r="B204" i="10"/>
  <c r="AL39" i="22"/>
  <c r="AF19" i="21"/>
  <c r="AC25" i="20"/>
  <c r="AC24" i="20"/>
  <c r="AC23" i="20"/>
  <c r="AC34" i="20"/>
  <c r="W25" i="19"/>
  <c r="AL24" i="18"/>
  <c r="AL13" i="18"/>
  <c r="B3" i="10"/>
  <c r="AC34" i="18"/>
  <c r="AF34" i="18"/>
  <c r="AA23" i="15"/>
  <c r="AA11" i="15"/>
  <c r="V4" i="16"/>
  <c r="AE42" i="23"/>
  <c r="B92" i="10"/>
  <c r="AC15" i="19"/>
  <c r="AC6" i="19"/>
  <c r="AC5" i="19"/>
  <c r="AL18" i="18"/>
  <c r="AF18" i="18"/>
  <c r="AH18" i="17"/>
  <c r="AH17" i="17"/>
  <c r="AH16" i="17"/>
  <c r="AH15" i="17"/>
  <c r="AH6" i="17"/>
  <c r="AN5" i="17"/>
  <c r="AJ8" i="5"/>
  <c r="AE31" i="30"/>
  <c r="AH24" i="35"/>
  <c r="AG17" i="33"/>
  <c r="AG5" i="33"/>
  <c r="AH14" i="35"/>
  <c r="AB14" i="35"/>
  <c r="AH23" i="35"/>
  <c r="AB5" i="35"/>
  <c r="AE25" i="38"/>
  <c r="AE23" i="38"/>
  <c r="AE3" i="38"/>
  <c r="AE16" i="38"/>
  <c r="AE9" i="38"/>
  <c r="AE13" i="38"/>
  <c r="AE7" i="38"/>
  <c r="AE22" i="38"/>
  <c r="AE11" i="38"/>
  <c r="AE20" i="38"/>
  <c r="AE8" i="38"/>
  <c r="AE18" i="38"/>
  <c r="AE15" i="38"/>
  <c r="AE14" i="38"/>
  <c r="AB40" i="38"/>
  <c r="AE21" i="38"/>
  <c r="AE10" i="38"/>
  <c r="AE12" i="38"/>
  <c r="AE6" i="38"/>
  <c r="AE24" i="38"/>
  <c r="AE17" i="38"/>
  <c r="AC40" i="38"/>
  <c r="AE40" i="38"/>
  <c r="E68" i="10" l="1"/>
  <c r="E67" i="10"/>
  <c r="E52" i="10"/>
  <c r="E58" i="10"/>
  <c r="E53" i="10"/>
  <c r="E66" i="10"/>
  <c r="E57" i="10"/>
  <c r="Z11" i="40"/>
  <c r="Z10" i="40"/>
  <c r="C76" i="10"/>
  <c r="E76" i="10" s="1"/>
  <c r="C43" i="10"/>
  <c r="E43" i="10" s="1"/>
  <c r="C45" i="10"/>
  <c r="E45" i="10" s="1"/>
  <c r="C83" i="10"/>
  <c r="C49" i="10"/>
  <c r="E49" i="10" s="1"/>
  <c r="C59" i="10"/>
  <c r="C64" i="10"/>
  <c r="E64" i="10" s="1"/>
  <c r="C65" i="10"/>
  <c r="E65" i="10" s="1"/>
  <c r="C94" i="10"/>
  <c r="C33" i="10"/>
  <c r="E33" i="10" s="1"/>
  <c r="C97" i="10"/>
  <c r="C42" i="10"/>
  <c r="E42" i="10" s="1"/>
  <c r="C21" i="10"/>
  <c r="E21" i="10" s="1"/>
  <c r="C88" i="10"/>
  <c r="C96" i="10"/>
  <c r="E96" i="10" s="1"/>
  <c r="C50" i="10"/>
  <c r="E50" i="10" s="1"/>
  <c r="C82" i="10"/>
  <c r="C98" i="10"/>
  <c r="E98" i="10" s="1"/>
  <c r="C18" i="10"/>
  <c r="E18" i="10" s="1"/>
  <c r="C35" i="10"/>
  <c r="C99" i="10"/>
  <c r="E99" i="10" s="1"/>
  <c r="C36" i="10"/>
  <c r="C84" i="10"/>
  <c r="E84" i="10" s="1"/>
  <c r="C46" i="10"/>
  <c r="E46" i="10" s="1"/>
  <c r="C54" i="10"/>
  <c r="E69" i="10"/>
  <c r="C22" i="10"/>
  <c r="E22" i="10" s="1"/>
  <c r="C47" i="10"/>
  <c r="E47" i="10" s="1"/>
  <c r="C55" i="10"/>
  <c r="E55" i="10" s="1"/>
  <c r="C71" i="10"/>
  <c r="E71" i="10" s="1"/>
  <c r="C77" i="10"/>
  <c r="E77" i="10" s="1"/>
  <c r="C29" i="10"/>
  <c r="E29" i="10" s="1"/>
  <c r="C23" i="10"/>
  <c r="E23" i="10" s="1"/>
  <c r="Z15" i="40"/>
  <c r="E60" i="10"/>
  <c r="E62" i="10"/>
  <c r="Z14" i="40"/>
  <c r="Z24" i="40"/>
  <c r="C8" i="10"/>
  <c r="E8" i="10" s="1"/>
  <c r="Z17" i="40"/>
  <c r="E25" i="10"/>
  <c r="Z16" i="40"/>
  <c r="Z21" i="40"/>
  <c r="E70" i="10"/>
  <c r="B63" i="10"/>
  <c r="E63" i="10" s="1"/>
  <c r="C136" i="10"/>
  <c r="Z20" i="40"/>
  <c r="Z25" i="40"/>
  <c r="Z19" i="40"/>
  <c r="C210" i="10"/>
  <c r="E210" i="10" s="1"/>
  <c r="C4" i="10"/>
  <c r="E4" i="10" s="1"/>
  <c r="B83" i="10"/>
  <c r="Z13" i="40"/>
  <c r="Z23" i="40"/>
  <c r="B94" i="10"/>
  <c r="E28" i="10"/>
  <c r="E48" i="10"/>
  <c r="B97" i="10"/>
  <c r="Z22" i="40"/>
  <c r="B59" i="10"/>
  <c r="C140" i="10"/>
  <c r="Z18" i="40"/>
  <c r="C142" i="10"/>
  <c r="Z12" i="40"/>
  <c r="B81" i="10"/>
  <c r="E81" i="10" s="1"/>
  <c r="B88" i="10"/>
  <c r="E27" i="10"/>
  <c r="E13" i="10"/>
  <c r="E34" i="10"/>
  <c r="E40" i="10"/>
  <c r="B54" i="10"/>
  <c r="E30" i="10"/>
  <c r="E165" i="10"/>
  <c r="E148" i="10"/>
  <c r="E149" i="10"/>
  <c r="E155" i="10"/>
  <c r="E151" i="10"/>
  <c r="W46" i="40"/>
  <c r="X46" i="40"/>
  <c r="Z3" i="40"/>
  <c r="Z8" i="40"/>
  <c r="Z6" i="40"/>
  <c r="Z9" i="40"/>
  <c r="AF15" i="40"/>
  <c r="K63" i="10" s="1"/>
  <c r="AF19" i="40"/>
  <c r="K81" i="10" s="1"/>
  <c r="Z5" i="40"/>
  <c r="Z4" i="40"/>
  <c r="Z7" i="40"/>
  <c r="E9" i="10"/>
  <c r="E166" i="10"/>
  <c r="E171" i="10"/>
  <c r="E91" i="10"/>
  <c r="E278" i="10"/>
  <c r="E218" i="10"/>
  <c r="E118" i="10"/>
  <c r="E261" i="10"/>
  <c r="E164" i="10"/>
  <c r="E235" i="10"/>
  <c r="E240" i="10"/>
  <c r="E226" i="10"/>
  <c r="E214" i="10"/>
  <c r="E95" i="10"/>
  <c r="E234" i="10"/>
  <c r="E141" i="10"/>
  <c r="E262" i="10"/>
  <c r="E154" i="10"/>
  <c r="E11" i="10"/>
  <c r="E197" i="10"/>
  <c r="E39" i="10"/>
  <c r="E86" i="10"/>
  <c r="E78" i="10"/>
  <c r="E207" i="10"/>
  <c r="G287" i="10"/>
  <c r="E242" i="10"/>
  <c r="E263" i="10"/>
  <c r="E15" i="10"/>
  <c r="D287" i="10"/>
  <c r="E38" i="10"/>
  <c r="E227" i="10"/>
  <c r="E26" i="10"/>
  <c r="E260" i="10"/>
  <c r="E31" i="10"/>
  <c r="E20" i="10"/>
  <c r="E3" i="10"/>
  <c r="E127" i="10"/>
  <c r="Y19" i="39"/>
  <c r="AE30" i="39"/>
  <c r="Y11" i="39"/>
  <c r="AE19" i="39"/>
  <c r="Y9" i="39"/>
  <c r="Y7" i="39"/>
  <c r="Y18" i="39"/>
  <c r="Y22" i="39"/>
  <c r="Y23" i="39"/>
  <c r="Y15" i="39"/>
  <c r="Y17" i="39"/>
  <c r="Y14" i="39"/>
  <c r="Y21" i="39"/>
  <c r="Y20" i="39"/>
  <c r="Y13" i="39"/>
  <c r="Y16" i="39"/>
  <c r="AE13" i="39"/>
  <c r="Y4" i="39"/>
  <c r="Y12" i="39"/>
  <c r="AE18" i="39"/>
  <c r="AE9" i="39"/>
  <c r="AK40" i="38"/>
  <c r="Y37" i="15"/>
  <c r="AG27" i="15"/>
  <c r="E74" i="10"/>
  <c r="AB15" i="16"/>
  <c r="V15" i="16"/>
  <c r="V5" i="29"/>
  <c r="S37" i="29"/>
  <c r="V37" i="29" s="1"/>
  <c r="AA30" i="5"/>
  <c r="AD30" i="5" s="1"/>
  <c r="AD10" i="5"/>
  <c r="T31" i="13"/>
  <c r="AB3" i="13"/>
  <c r="AB31" i="13" s="1"/>
  <c r="AN41" i="23"/>
  <c r="I287" i="10"/>
  <c r="W27" i="19"/>
  <c r="AC27" i="19"/>
  <c r="U39" i="19"/>
  <c r="W39" i="19" s="1"/>
  <c r="AB27" i="16"/>
  <c r="E6" i="10"/>
  <c r="AL32" i="22"/>
  <c r="AN18" i="6"/>
  <c r="AF28" i="6"/>
  <c r="AH28" i="6" s="1"/>
  <c r="V21" i="13"/>
  <c r="AB21" i="13"/>
  <c r="T34" i="20"/>
  <c r="W34" i="20" s="1"/>
  <c r="W8" i="20"/>
  <c r="B24" i="10"/>
  <c r="E24" i="10" s="1"/>
  <c r="W9" i="19"/>
  <c r="J287" i="10"/>
  <c r="W23" i="20"/>
  <c r="AB21" i="7"/>
  <c r="AH14" i="7"/>
  <c r="AB14" i="7"/>
  <c r="AE16" i="30"/>
  <c r="AE36" i="30" s="1"/>
  <c r="Y16" i="30"/>
  <c r="W36" i="30"/>
  <c r="Y36" i="30" s="1"/>
  <c r="AB39" i="26"/>
  <c r="AH14" i="17"/>
  <c r="E10" i="10"/>
  <c r="Z39" i="26"/>
  <c r="H287" i="10"/>
  <c r="E245" i="10"/>
  <c r="AL41" i="22"/>
  <c r="B72" i="10"/>
  <c r="E72" i="10" s="1"/>
  <c r="AF32" i="8"/>
  <c r="E89" i="10"/>
  <c r="AA23" i="25"/>
  <c r="AA9" i="15"/>
  <c r="X37" i="15"/>
  <c r="AA37" i="15" s="1"/>
  <c r="B32" i="10"/>
  <c r="AG30" i="33"/>
  <c r="AD32" i="27"/>
  <c r="E100" i="10"/>
  <c r="AI23" i="12"/>
  <c r="AO23" i="12"/>
  <c r="Y31" i="7"/>
  <c r="AB31" i="7" s="1"/>
  <c r="E87" i="10"/>
  <c r="AB22" i="16"/>
  <c r="W37" i="21"/>
  <c r="Z37" i="21" s="1"/>
  <c r="V31" i="13"/>
  <c r="AH19" i="17"/>
  <c r="AF41" i="22"/>
  <c r="V16" i="14"/>
  <c r="V9" i="16"/>
  <c r="B61" i="10"/>
  <c r="E61" i="10" s="1"/>
  <c r="AH31" i="7"/>
  <c r="AE29" i="17"/>
  <c r="AH29" i="17" s="1"/>
  <c r="AH9" i="17"/>
  <c r="E17" i="10"/>
  <c r="E73" i="10"/>
  <c r="B12" i="10"/>
  <c r="E12" i="10" s="1"/>
  <c r="V16" i="16"/>
  <c r="W29" i="20"/>
  <c r="W28" i="19"/>
  <c r="W14" i="19"/>
  <c r="AH4" i="17"/>
  <c r="AH13" i="6"/>
  <c r="U23" i="25"/>
  <c r="AB15" i="35"/>
  <c r="X35" i="36"/>
  <c r="Z35" i="36" s="1"/>
  <c r="E14" i="10"/>
  <c r="AF5" i="18"/>
  <c r="B93" i="10"/>
  <c r="E93" i="10" s="1"/>
  <c r="E80" i="10"/>
  <c r="AH13" i="34"/>
  <c r="AK37" i="37"/>
  <c r="AK42" i="37" s="1"/>
  <c r="AE4" i="38"/>
  <c r="V20" i="13"/>
  <c r="Z13" i="21"/>
  <c r="AH25" i="26"/>
  <c r="AH39" i="26" s="1"/>
  <c r="V3" i="13"/>
  <c r="AI17" i="12"/>
  <c r="AB14" i="13"/>
  <c r="W31" i="19"/>
  <c r="AC31" i="19"/>
  <c r="AN23" i="17"/>
  <c r="AB11" i="35"/>
  <c r="AB8" i="35"/>
  <c r="E216" i="10"/>
  <c r="AF30" i="36"/>
  <c r="E92" i="10"/>
  <c r="AA18" i="25"/>
  <c r="AA37" i="25" s="1"/>
  <c r="AB21" i="29"/>
  <c r="E190" i="10"/>
  <c r="Y33" i="1"/>
  <c r="AA33" i="1" s="1"/>
  <c r="E41" i="10"/>
  <c r="AG10" i="15"/>
  <c r="W32" i="8"/>
  <c r="Z32" i="8" s="1"/>
  <c r="V20" i="29"/>
  <c r="AB21" i="14"/>
  <c r="AB30" i="16"/>
  <c r="AC21" i="19"/>
  <c r="AN22" i="17"/>
  <c r="AB24" i="26"/>
  <c r="X18" i="27"/>
  <c r="AG24" i="33"/>
  <c r="AB12" i="35"/>
  <c r="AD15" i="27"/>
  <c r="X15" i="27"/>
  <c r="B192" i="10"/>
  <c r="AI12" i="12"/>
  <c r="B268" i="10"/>
  <c r="E44" i="10"/>
  <c r="E37" i="10"/>
  <c r="E7" i="10"/>
  <c r="AH11" i="17"/>
  <c r="AN11" i="17"/>
  <c r="AN29" i="17" s="1"/>
  <c r="AJ13" i="5"/>
  <c r="AJ30" i="5" s="1"/>
  <c r="AG29" i="3"/>
  <c r="AJ29" i="3" s="1"/>
  <c r="AB18" i="7"/>
  <c r="AF29" i="17"/>
  <c r="AG29" i="15"/>
  <c r="E16" i="10"/>
  <c r="AC29" i="19"/>
  <c r="E85" i="10"/>
  <c r="AB11" i="7"/>
  <c r="AB5" i="7"/>
  <c r="AH21" i="17"/>
  <c r="AN21" i="17"/>
  <c r="AB10" i="26"/>
  <c r="E75" i="10"/>
  <c r="T31" i="16"/>
  <c r="V31" i="16" s="1"/>
  <c r="AF23" i="18"/>
  <c r="B266" i="10"/>
  <c r="AF3" i="22"/>
  <c r="B90" i="10"/>
  <c r="AH33" i="34"/>
  <c r="W17" i="20"/>
  <c r="AB9" i="35"/>
  <c r="AH20" i="35"/>
  <c r="B79" i="10"/>
  <c r="E79" i="10" s="1"/>
  <c r="AA22" i="15"/>
  <c r="AB28" i="16"/>
  <c r="E19" i="10"/>
  <c r="U8" i="25"/>
  <c r="U22" i="25"/>
  <c r="AB26" i="29"/>
  <c r="AK31" i="38"/>
  <c r="E143" i="10"/>
  <c r="AF22" i="18"/>
  <c r="AE19" i="38"/>
  <c r="Y24" i="39"/>
  <c r="AI286" i="31"/>
  <c r="AI285" i="31"/>
  <c r="Y5" i="39"/>
  <c r="Y3" i="39"/>
  <c r="Y8" i="39"/>
  <c r="V41" i="39"/>
  <c r="W41" i="39"/>
  <c r="Y6" i="39"/>
  <c r="E59" i="10" l="1"/>
  <c r="E83" i="10"/>
  <c r="E94" i="10"/>
  <c r="E97" i="10"/>
  <c r="E54" i="10"/>
  <c r="E88" i="10"/>
  <c r="E35" i="10"/>
  <c r="AF46" i="40"/>
  <c r="Z46" i="40"/>
  <c r="E32" i="10"/>
  <c r="AE41" i="39"/>
  <c r="AC39" i="19"/>
  <c r="AB32" i="14"/>
  <c r="AN28" i="6"/>
  <c r="E90" i="10"/>
  <c r="E82" i="10"/>
  <c r="AH31" i="35"/>
  <c r="AH36" i="34"/>
  <c r="E5" i="10"/>
  <c r="C287" i="10"/>
  <c r="AB37" i="29"/>
  <c r="AO34" i="12"/>
  <c r="AN42" i="23"/>
  <c r="AB31" i="16"/>
  <c r="AF35" i="36"/>
  <c r="AG37" i="15"/>
  <c r="B287" i="10"/>
  <c r="Y41" i="39"/>
  <c r="K287" i="10" l="1"/>
  <c r="E287" i="10"/>
</calcChain>
</file>

<file path=xl/sharedStrings.xml><?xml version="1.0" encoding="utf-8"?>
<sst xmlns="http://schemas.openxmlformats.org/spreadsheetml/2006/main" count="4509" uniqueCount="1028">
  <si>
    <t>Runs</t>
  </si>
  <si>
    <t>Inns</t>
  </si>
  <si>
    <t>NO</t>
  </si>
  <si>
    <t>Avge</t>
  </si>
  <si>
    <t>50+</t>
  </si>
  <si>
    <t>25+</t>
  </si>
  <si>
    <t>DNB</t>
  </si>
  <si>
    <t>Allen</t>
  </si>
  <si>
    <t>Brown</t>
  </si>
  <si>
    <t xml:space="preserve"> </t>
  </si>
  <si>
    <t>Chase</t>
  </si>
  <si>
    <t>Clapham</t>
  </si>
  <si>
    <t>Durnall</t>
  </si>
  <si>
    <t>Holliday</t>
  </si>
  <si>
    <t>Hood</t>
  </si>
  <si>
    <t>John</t>
  </si>
  <si>
    <t>Lewis</t>
  </si>
  <si>
    <t>O'Reilly</t>
  </si>
  <si>
    <t>C Prior</t>
  </si>
  <si>
    <t>J Prior</t>
  </si>
  <si>
    <t>M Stephens</t>
  </si>
  <si>
    <t>P Stephens</t>
  </si>
  <si>
    <t>62*</t>
  </si>
  <si>
    <t>Thomas</t>
  </si>
  <si>
    <t>Wallace</t>
  </si>
  <si>
    <t>Williams</t>
  </si>
  <si>
    <t>Fifties</t>
  </si>
  <si>
    <t>Colwinstone</t>
  </si>
  <si>
    <t>Mackworth</t>
  </si>
  <si>
    <t>G John</t>
  </si>
  <si>
    <t>North Curry</t>
  </si>
  <si>
    <t>54*</t>
  </si>
  <si>
    <t>Barry Wdrs</t>
  </si>
  <si>
    <t>Pumpsaint</t>
  </si>
  <si>
    <t>J Furnham</t>
  </si>
  <si>
    <t>M Williams</t>
  </si>
  <si>
    <t>1998 batting averages</t>
  </si>
  <si>
    <t>May 30th</t>
  </si>
  <si>
    <t>July 19th</t>
  </si>
  <si>
    <t>July 26th</t>
  </si>
  <si>
    <t>June 20th</t>
  </si>
  <si>
    <t>July 5th</t>
  </si>
  <si>
    <t>Also</t>
  </si>
  <si>
    <t>Christie</t>
  </si>
  <si>
    <t>Cush</t>
  </si>
  <si>
    <t>G Davies</t>
  </si>
  <si>
    <t>Gleeson</t>
  </si>
  <si>
    <t>Kuna</t>
  </si>
  <si>
    <t>Lawrence</t>
  </si>
  <si>
    <t>R Lewis</t>
  </si>
  <si>
    <t>Long</t>
  </si>
  <si>
    <t>Roberson</t>
  </si>
  <si>
    <t>Ryde</t>
  </si>
  <si>
    <t>Terry</t>
  </si>
  <si>
    <t>100+</t>
  </si>
  <si>
    <t>1999 batting averages</t>
  </si>
  <si>
    <t>3 appearances minimum</t>
  </si>
  <si>
    <t>min 5 appearances</t>
  </si>
  <si>
    <t>69*</t>
  </si>
  <si>
    <t>A Furnham</t>
  </si>
  <si>
    <t>Cossins</t>
  </si>
  <si>
    <t>Russell</t>
  </si>
  <si>
    <t>Taffs Well</t>
  </si>
  <si>
    <t>J Clapham</t>
  </si>
  <si>
    <t>R Brown</t>
  </si>
  <si>
    <t>Sevenoaks</t>
  </si>
  <si>
    <t>S O'Reilly</t>
  </si>
  <si>
    <t>Lampeter</t>
  </si>
  <si>
    <t>Cavaliers</t>
  </si>
  <si>
    <t>TO END SEASON</t>
  </si>
  <si>
    <t>July 18th</t>
  </si>
  <si>
    <t>July 11th</t>
  </si>
  <si>
    <t>Aug 15th</t>
  </si>
  <si>
    <t>July 6th</t>
  </si>
  <si>
    <t>Sept 5th</t>
  </si>
  <si>
    <t>July 8th</t>
  </si>
  <si>
    <t>2000 batting averages</t>
  </si>
  <si>
    <t>Anthony</t>
  </si>
  <si>
    <t>Vyas</t>
  </si>
  <si>
    <t>Ford</t>
  </si>
  <si>
    <t>Prestwood</t>
  </si>
  <si>
    <t>Nicol</t>
  </si>
  <si>
    <t>Tyson</t>
  </si>
  <si>
    <t>100*</t>
  </si>
  <si>
    <t>Amersham</t>
  </si>
  <si>
    <t>July 27th</t>
  </si>
  <si>
    <t>July 23rd</t>
  </si>
  <si>
    <t>56*</t>
  </si>
  <si>
    <t>Apr 30th</t>
  </si>
  <si>
    <t>Rudry</t>
  </si>
  <si>
    <t>June 7th</t>
  </si>
  <si>
    <t>R Holliday</t>
  </si>
  <si>
    <t>Pumsaint</t>
  </si>
  <si>
    <t>June 25th</t>
  </si>
  <si>
    <t>Facts</t>
  </si>
  <si>
    <t>July 20th</t>
  </si>
  <si>
    <t>July 27, 2000</t>
  </si>
  <si>
    <t>July 19, 1998</t>
  </si>
  <si>
    <t>July 18, 1999</t>
  </si>
  <si>
    <t>Hassett</t>
  </si>
  <si>
    <t>Nimesh</t>
  </si>
  <si>
    <t>J Turner</t>
  </si>
  <si>
    <t>R Turner</t>
  </si>
  <si>
    <t>2001 batting averages</t>
  </si>
  <si>
    <t>Goad</t>
  </si>
  <si>
    <t>Gough</t>
  </si>
  <si>
    <t>Elsbury</t>
  </si>
  <si>
    <t>Lodge</t>
  </si>
  <si>
    <t>May 22nd</t>
  </si>
  <si>
    <t>Minex</t>
  </si>
  <si>
    <t>S Gough</t>
  </si>
  <si>
    <t>Jul 8th</t>
  </si>
  <si>
    <t>D Evans</t>
  </si>
  <si>
    <t>Sep 1st</t>
  </si>
  <si>
    <t>2002 batting averages</t>
  </si>
  <si>
    <t>Foote</t>
  </si>
  <si>
    <t>White</t>
  </si>
  <si>
    <t>Baltonsboro'</t>
  </si>
  <si>
    <t>May 12th</t>
  </si>
  <si>
    <t>Philips</t>
  </si>
  <si>
    <t>May 16th</t>
  </si>
  <si>
    <t>Jun 23rd</t>
  </si>
  <si>
    <t>63*</t>
  </si>
  <si>
    <t>Jun 29th</t>
  </si>
  <si>
    <t>WCMD</t>
  </si>
  <si>
    <t>Jul 11th</t>
  </si>
  <si>
    <t>D Lewis</t>
  </si>
  <si>
    <t>52*</t>
  </si>
  <si>
    <t>July 11, 2002</t>
  </si>
  <si>
    <t>75*</t>
  </si>
  <si>
    <t>L&amp;A</t>
  </si>
  <si>
    <t>Jul 18th</t>
  </si>
  <si>
    <t>July 18, 2002</t>
  </si>
  <si>
    <t>Brynmawr</t>
  </si>
  <si>
    <t>Jul 21st</t>
  </si>
  <si>
    <t>R Chase</t>
  </si>
  <si>
    <t>Clytha Arms</t>
  </si>
  <si>
    <t>Jul 28th</t>
  </si>
  <si>
    <t>Aug 25th</t>
  </si>
  <si>
    <t>A Hood</t>
  </si>
  <si>
    <t>80*</t>
  </si>
  <si>
    <t>Sept 1, 2002</t>
  </si>
  <si>
    <t>Sully Cent</t>
  </si>
  <si>
    <t>Sep 8th</t>
  </si>
  <si>
    <t>Sep 8, 2002</t>
  </si>
  <si>
    <t>Phillips</t>
  </si>
  <si>
    <t>1997 batting averages</t>
  </si>
  <si>
    <t>Mt Ash</t>
  </si>
  <si>
    <t>May 18th</t>
  </si>
  <si>
    <t>66*</t>
  </si>
  <si>
    <t>Sep 7th</t>
  </si>
  <si>
    <t>Cathays Tav</t>
  </si>
  <si>
    <t>Aug 10th</t>
  </si>
  <si>
    <t>Cameo</t>
  </si>
  <si>
    <t>Jun 19th</t>
  </si>
  <si>
    <t>Orchestra</t>
  </si>
  <si>
    <t>Jun 1st</t>
  </si>
  <si>
    <t>M Linley</t>
  </si>
  <si>
    <t>Sri Lankans</t>
  </si>
  <si>
    <t>Sep 14th</t>
  </si>
  <si>
    <t>Jun 15th</t>
  </si>
  <si>
    <t>Linley</t>
  </si>
  <si>
    <t>Coombes</t>
  </si>
  <si>
    <t>Purse</t>
  </si>
  <si>
    <t>Ronchetti</t>
  </si>
  <si>
    <t>Stokes</t>
  </si>
  <si>
    <t>Taggart</t>
  </si>
  <si>
    <t>Way</t>
  </si>
  <si>
    <t>B Prior</t>
  </si>
  <si>
    <t>1996 batting averages</t>
  </si>
  <si>
    <t>(part season only)</t>
  </si>
  <si>
    <t>Dunne</t>
  </si>
  <si>
    <t>Kernick</t>
  </si>
  <si>
    <t>Gibbs</t>
  </si>
  <si>
    <t>Male</t>
  </si>
  <si>
    <t>B Coles</t>
  </si>
  <si>
    <t>R Huw</t>
  </si>
  <si>
    <t>A Coslett</t>
  </si>
  <si>
    <t>A Barker</t>
  </si>
  <si>
    <t>P Evans</t>
  </si>
  <si>
    <t>S Stokes</t>
  </si>
  <si>
    <t>Rhiwderin</t>
  </si>
  <si>
    <t>Aug 12th</t>
  </si>
  <si>
    <t>Jul 21, 1996</t>
  </si>
  <si>
    <t>1995 batting averages</t>
  </si>
  <si>
    <t>D Clarke</t>
  </si>
  <si>
    <t>Breeze</t>
  </si>
  <si>
    <t>Ludders</t>
  </si>
  <si>
    <t>R Thomas</t>
  </si>
  <si>
    <t>Holdaway</t>
  </si>
  <si>
    <t>K Hayward</t>
  </si>
  <si>
    <t>M Hopkins</t>
  </si>
  <si>
    <t>LV Jones</t>
  </si>
  <si>
    <t>MV Jones</t>
  </si>
  <si>
    <t>C Griffiths</t>
  </si>
  <si>
    <t>J Phillips</t>
  </si>
  <si>
    <t>M Breeze</t>
  </si>
  <si>
    <t>D Kernick</t>
  </si>
  <si>
    <t>70*</t>
  </si>
  <si>
    <t>51*</t>
  </si>
  <si>
    <t>v Cavaliers</t>
  </si>
  <si>
    <t>v Efail Isaf</t>
  </si>
  <si>
    <t>May 7th</t>
  </si>
  <si>
    <t>v Mackworth</t>
  </si>
  <si>
    <t>May 21st</t>
  </si>
  <si>
    <t>v Llechryd</t>
  </si>
  <si>
    <t>Jun 11th</t>
  </si>
  <si>
    <t>Efail Isaf</t>
  </si>
  <si>
    <t>May 7, 1995</t>
  </si>
  <si>
    <t>D Thomas</t>
  </si>
  <si>
    <t>1993 batting averages</t>
  </si>
  <si>
    <t>P Bee</t>
  </si>
  <si>
    <t>T Morgan</t>
  </si>
  <si>
    <t>M Richards</t>
  </si>
  <si>
    <t>C Ridout</t>
  </si>
  <si>
    <t>T Walker</t>
  </si>
  <si>
    <t>A Bee</t>
  </si>
  <si>
    <t>S Brewer</t>
  </si>
  <si>
    <t>P Dyer</t>
  </si>
  <si>
    <t>N Ffoulkes</t>
  </si>
  <si>
    <t>S Harris</t>
  </si>
  <si>
    <t>Ferguson</t>
  </si>
  <si>
    <t>A Herriot</t>
  </si>
  <si>
    <t>M Murphy</t>
  </si>
  <si>
    <t>D Robbins</t>
  </si>
  <si>
    <t>C Thomas</t>
  </si>
  <si>
    <t>J Wheeler</t>
  </si>
  <si>
    <t>M Wood</t>
  </si>
  <si>
    <t>v Wood Green</t>
  </si>
  <si>
    <t>v ?</t>
  </si>
  <si>
    <t>July</t>
  </si>
  <si>
    <t>v Witney RFC</t>
  </si>
  <si>
    <t>June 26th</t>
  </si>
  <si>
    <t>61*</t>
  </si>
  <si>
    <t>99*</t>
  </si>
  <si>
    <t>M Simkin</t>
  </si>
  <si>
    <t>K Murphy</t>
  </si>
  <si>
    <t>Ffoulkes</t>
  </si>
  <si>
    <t>G Owen</t>
  </si>
  <si>
    <t>A Holdaway</t>
  </si>
  <si>
    <t>J Holdaway</t>
  </si>
  <si>
    <t>D Griffiths</t>
  </si>
  <si>
    <t>Ross Lewis</t>
  </si>
  <si>
    <t>J Mayo</t>
  </si>
  <si>
    <t>C Willey</t>
  </si>
  <si>
    <t>M Thomas</t>
  </si>
  <si>
    <t>v Paul Bee XI</t>
  </si>
  <si>
    <t>June 11th</t>
  </si>
  <si>
    <t>June 12th</t>
  </si>
  <si>
    <t>58*</t>
  </si>
  <si>
    <t>v WCMD</t>
  </si>
  <si>
    <t>June 19th</t>
  </si>
  <si>
    <t>Sep 3rd</t>
  </si>
  <si>
    <t>Paul Bee XI</t>
  </si>
  <si>
    <t>June 11, 1994</t>
  </si>
  <si>
    <t>Owen</t>
  </si>
  <si>
    <t>1993 to present</t>
  </si>
  <si>
    <t>1994 batting averages</t>
  </si>
  <si>
    <t>50-99</t>
  </si>
  <si>
    <t>25-49</t>
  </si>
  <si>
    <t>v Begbroke</t>
  </si>
  <si>
    <t>2003 batting averages</t>
  </si>
  <si>
    <t>May 4th</t>
  </si>
  <si>
    <t>Daine</t>
  </si>
  <si>
    <t>M Vyas</t>
  </si>
  <si>
    <t>Srini</t>
  </si>
  <si>
    <t>S Venkat</t>
  </si>
  <si>
    <t>Jun 3rd</t>
  </si>
  <si>
    <t>Foulkes</t>
  </si>
  <si>
    <t>E Daine</t>
  </si>
  <si>
    <t>Jun 5th</t>
  </si>
  <si>
    <t>Fitzgerald</t>
  </si>
  <si>
    <t>Lords Tav</t>
  </si>
  <si>
    <t>Jun 28th</t>
  </si>
  <si>
    <t>Cavliers</t>
  </si>
  <si>
    <t>Jul 1st</t>
  </si>
  <si>
    <t>Garthwaite</t>
  </si>
  <si>
    <t>S Glam</t>
  </si>
  <si>
    <t>July 8, 2003</t>
  </si>
  <si>
    <t>79*</t>
  </si>
  <si>
    <t>D Harris</t>
  </si>
  <si>
    <t>also</t>
  </si>
  <si>
    <t>67*</t>
  </si>
  <si>
    <t>Aug 30th</t>
  </si>
  <si>
    <t>Aug 31st</t>
  </si>
  <si>
    <t>145*</t>
  </si>
  <si>
    <t>Aug 31, 2003</t>
  </si>
  <si>
    <t>Sep 21st</t>
  </si>
  <si>
    <t>J Thomas</t>
  </si>
  <si>
    <t>2004 batting averages</t>
  </si>
  <si>
    <t>Biggs</t>
  </si>
  <si>
    <t>C Mavely</t>
  </si>
  <si>
    <t>K Mavely</t>
  </si>
  <si>
    <t>Apr 25th</t>
  </si>
  <si>
    <t>Dain</t>
  </si>
  <si>
    <t>59*</t>
  </si>
  <si>
    <t>Cardiff Uni St</t>
  </si>
  <si>
    <t>E Dain</t>
  </si>
  <si>
    <t>Miskin Manor</t>
  </si>
  <si>
    <t>Jun 6th</t>
  </si>
  <si>
    <t>Jun 7th</t>
  </si>
  <si>
    <t>81*</t>
  </si>
  <si>
    <t>Rhiwbina Hosp</t>
  </si>
  <si>
    <t>Jun 9th</t>
  </si>
  <si>
    <t>Cwmbran</t>
  </si>
  <si>
    <t>Jun 13th</t>
  </si>
  <si>
    <t>Jun 16th</t>
  </si>
  <si>
    <t>Jun 20th</t>
  </si>
  <si>
    <t>SW Echo</t>
  </si>
  <si>
    <t>Jun 30th</t>
  </si>
  <si>
    <t>E Foxsmith</t>
  </si>
  <si>
    <t>136*</t>
  </si>
  <si>
    <t>Rogerstone</t>
  </si>
  <si>
    <t>Jul 25th</t>
  </si>
  <si>
    <t>Rhiwbina Hos</t>
  </si>
  <si>
    <t>July 18, 2004</t>
  </si>
  <si>
    <t>June 16, 2004</t>
  </si>
  <si>
    <t>June 9, 2004</t>
  </si>
  <si>
    <t>Blood Service</t>
  </si>
  <si>
    <t>Llanvapley</t>
  </si>
  <si>
    <t>Aug 22nd</t>
  </si>
  <si>
    <t>Aug 22, 2004</t>
  </si>
  <si>
    <t>W Goad</t>
  </si>
  <si>
    <t>92*</t>
  </si>
  <si>
    <t>Aug 29th</t>
  </si>
  <si>
    <t>Aug 29, 2004</t>
  </si>
  <si>
    <t>Machen</t>
  </si>
  <si>
    <t>Sep 5th</t>
  </si>
  <si>
    <t>Frampton</t>
  </si>
  <si>
    <t>Sep 26th</t>
  </si>
  <si>
    <t>Sep 26, 2004</t>
  </si>
  <si>
    <t>2005 batting averages</t>
  </si>
  <si>
    <t>M Foote</t>
  </si>
  <si>
    <t>55*</t>
  </si>
  <si>
    <t>Pentwyn</t>
  </si>
  <si>
    <t>May 8th</t>
  </si>
  <si>
    <t>Isca Crows</t>
  </si>
  <si>
    <t>May 15th</t>
  </si>
  <si>
    <t>L&amp;G</t>
  </si>
  <si>
    <t>May 19th</t>
  </si>
  <si>
    <t>May 9, 2005</t>
  </si>
  <si>
    <t>May 15, 2005</t>
  </si>
  <si>
    <t>Apps</t>
  </si>
  <si>
    <t>116*</t>
  </si>
  <si>
    <t>Sully</t>
  </si>
  <si>
    <t>Jun 12th</t>
  </si>
  <si>
    <t>June 12, 2005</t>
  </si>
  <si>
    <t>88*</t>
  </si>
  <si>
    <t>Jun 20, 2005</t>
  </si>
  <si>
    <t>Jun 26th</t>
  </si>
  <si>
    <t>N McGowan</t>
  </si>
  <si>
    <t>Pommie</t>
  </si>
  <si>
    <t>Jul 3rd</t>
  </si>
  <si>
    <t>C Ryde</t>
  </si>
  <si>
    <t>Jul 19th</t>
  </si>
  <si>
    <t>Miskin</t>
  </si>
  <si>
    <t>Aug 7th</t>
  </si>
  <si>
    <t>G Webber</t>
  </si>
  <si>
    <t>127*</t>
  </si>
  <si>
    <t>Barry Strollers</t>
  </si>
  <si>
    <t>Aug 14th</t>
  </si>
  <si>
    <t>B Terry</t>
  </si>
  <si>
    <t>Aug 7, 2005</t>
  </si>
  <si>
    <t>Aug 14, 2005</t>
  </si>
  <si>
    <t>M Smith</t>
  </si>
  <si>
    <t>M Davies</t>
  </si>
  <si>
    <t>J Pike</t>
  </si>
  <si>
    <t>Afzaal</t>
  </si>
  <si>
    <t>Hirani</t>
  </si>
  <si>
    <t>Roach</t>
  </si>
  <si>
    <t>Swain</t>
  </si>
  <si>
    <t>Sage</t>
  </si>
  <si>
    <t>May 1st</t>
  </si>
  <si>
    <t>Clytha</t>
  </si>
  <si>
    <t>86*</t>
  </si>
  <si>
    <t>Barry Str</t>
  </si>
  <si>
    <t>May 14th</t>
  </si>
  <si>
    <t>May 14, 2006</t>
  </si>
  <si>
    <t>Pike</t>
  </si>
  <si>
    <t>Venkat</t>
  </si>
  <si>
    <t>2006 batting averages</t>
  </si>
  <si>
    <t>G</t>
  </si>
  <si>
    <t>Jun 25th</t>
  </si>
  <si>
    <t>Dewbury</t>
  </si>
  <si>
    <t>Jul 9th</t>
  </si>
  <si>
    <t>K Swain</t>
  </si>
  <si>
    <t>Oz Bar</t>
  </si>
  <si>
    <t>Jul 17th</t>
  </si>
  <si>
    <t>From</t>
  </si>
  <si>
    <t>To</t>
  </si>
  <si>
    <t>50*</t>
  </si>
  <si>
    <t>Aug 3rd</t>
  </si>
  <si>
    <t>Aug 28th</t>
  </si>
  <si>
    <t>Akbari</t>
  </si>
  <si>
    <t>Lock</t>
  </si>
  <si>
    <t>Karim</t>
  </si>
  <si>
    <t>Brearley</t>
  </si>
  <si>
    <t>Bannister</t>
  </si>
  <si>
    <t>Hand</t>
  </si>
  <si>
    <t>Dewberry</t>
  </si>
  <si>
    <t>May 6th</t>
  </si>
  <si>
    <t>Adefajo</t>
  </si>
  <si>
    <t>Sudbrook</t>
  </si>
  <si>
    <t>Jun 17th</t>
  </si>
  <si>
    <t>Isca</t>
  </si>
  <si>
    <t>May 20th</t>
  </si>
  <si>
    <t>Jul 8, 2007</t>
  </si>
  <si>
    <t>Aug 5th</t>
  </si>
  <si>
    <t>Bell</t>
  </si>
  <si>
    <t>Porter</t>
  </si>
  <si>
    <t>2007 batting</t>
  </si>
  <si>
    <t>Sep 23rd</t>
  </si>
  <si>
    <t>Sep 23, 2007</t>
  </si>
  <si>
    <t>2008 batting</t>
  </si>
  <si>
    <t>Apr 20th</t>
  </si>
  <si>
    <t>South Glam</t>
  </si>
  <si>
    <t>Tintern</t>
  </si>
  <si>
    <t>June 1st</t>
  </si>
  <si>
    <t>June 16th</t>
  </si>
  <si>
    <t>Blaina</t>
  </si>
  <si>
    <t>Jul 20th</t>
  </si>
  <si>
    <t>Career batting</t>
  </si>
  <si>
    <t>Consmen</t>
  </si>
  <si>
    <t>Britton</t>
  </si>
  <si>
    <t>151*</t>
  </si>
  <si>
    <t>Jul 27th</t>
  </si>
  <si>
    <t>Jul 27, 2008</t>
  </si>
  <si>
    <t>Apr 20, 2008</t>
  </si>
  <si>
    <t>2009 batting</t>
  </si>
  <si>
    <t>Sully Spartans</t>
  </si>
  <si>
    <t>Apr 19th</t>
  </si>
  <si>
    <t>Jamal</t>
  </si>
  <si>
    <t>Stewart</t>
  </si>
  <si>
    <t>May 10th</t>
  </si>
  <si>
    <t>Kannan</t>
  </si>
  <si>
    <t>Warwick</t>
  </si>
  <si>
    <t>June 22nd</t>
  </si>
  <si>
    <t>Apr 19, 2009</t>
  </si>
  <si>
    <t>Jun 22, 2009</t>
  </si>
  <si>
    <t>E Stewart</t>
  </si>
  <si>
    <t>77*</t>
  </si>
  <si>
    <t>Sep 13th</t>
  </si>
  <si>
    <t>Sep 20th</t>
  </si>
  <si>
    <t>Sep 20, 2009</t>
  </si>
  <si>
    <t>M Ecsley</t>
  </si>
  <si>
    <t>Sep 13, 2009</t>
  </si>
  <si>
    <t>Barry Ath</t>
  </si>
  <si>
    <t>Sep 27th</t>
  </si>
  <si>
    <t>2010 batting</t>
  </si>
  <si>
    <t>Day</t>
  </si>
  <si>
    <t>T Allen</t>
  </si>
  <si>
    <t>H Ryde</t>
  </si>
  <si>
    <t>Jebin</t>
  </si>
  <si>
    <t>Loveridge</t>
  </si>
  <si>
    <t>D Raj</t>
  </si>
  <si>
    <t>Rijas</t>
  </si>
  <si>
    <t>2011 batting</t>
  </si>
  <si>
    <t>117*</t>
  </si>
  <si>
    <t>D Britton</t>
  </si>
  <si>
    <t>G Loveridge</t>
  </si>
  <si>
    <t>M Kannan</t>
  </si>
  <si>
    <t>A Akbari</t>
  </si>
  <si>
    <t>103*</t>
  </si>
  <si>
    <t>Abercarn</t>
  </si>
  <si>
    <t>D Powis</t>
  </si>
  <si>
    <t>St Fagans</t>
  </si>
  <si>
    <t>Lisvane</t>
  </si>
  <si>
    <t>Eclipse</t>
  </si>
  <si>
    <t>Highways</t>
  </si>
  <si>
    <t>Penarth</t>
  </si>
  <si>
    <t>Barry Athletic</t>
  </si>
  <si>
    <t>Uni Staff</t>
  </si>
  <si>
    <t>Tonyrefail</t>
  </si>
  <si>
    <t>N Parkin</t>
  </si>
  <si>
    <t>A Hillman</t>
  </si>
  <si>
    <t>N Harris</t>
  </si>
  <si>
    <t>Baltonboro'</t>
  </si>
  <si>
    <t>min 5 appearances &amp; 3 inns</t>
  </si>
  <si>
    <t>Jul 4th</t>
  </si>
  <si>
    <t>May 23rd</t>
  </si>
  <si>
    <t>May 31st</t>
  </si>
  <si>
    <t>Jul 5th</t>
  </si>
  <si>
    <t>Aug 1st</t>
  </si>
  <si>
    <t>May 3rd</t>
  </si>
  <si>
    <t>May 9th</t>
  </si>
  <si>
    <t>Apr 11th</t>
  </si>
  <si>
    <t>Jun 6, 2010</t>
  </si>
  <si>
    <t>May 18, 2010</t>
  </si>
  <si>
    <t>Jul 4, 2010</t>
  </si>
  <si>
    <t>May 23, 2010</t>
  </si>
  <si>
    <t>Aug 15, 2010</t>
  </si>
  <si>
    <t>Jul 11, 2010</t>
  </si>
  <si>
    <t>May 31, 2010</t>
  </si>
  <si>
    <t>Davies M</t>
  </si>
  <si>
    <t>Day G</t>
  </si>
  <si>
    <t>Furnham A</t>
  </si>
  <si>
    <t>Furnham J</t>
  </si>
  <si>
    <t>Griffiths C</t>
  </si>
  <si>
    <t>Holdaway K</t>
  </si>
  <si>
    <t>Lewis D</t>
  </si>
  <si>
    <t>Mavely K</t>
  </si>
  <si>
    <t>Morgan T</t>
  </si>
  <si>
    <t>Prior C</t>
  </si>
  <si>
    <t>Prior J</t>
  </si>
  <si>
    <t>Raj</t>
  </si>
  <si>
    <t>Smith M</t>
  </si>
  <si>
    <t>Ryde C</t>
  </si>
  <si>
    <t>Stephens M</t>
  </si>
  <si>
    <t>Stephens P</t>
  </si>
  <si>
    <t>Thomas D</t>
  </si>
  <si>
    <t>Thomas J</t>
  </si>
  <si>
    <t>Allen T</t>
  </si>
  <si>
    <t>Barker</t>
  </si>
  <si>
    <t>Allen M</t>
  </si>
  <si>
    <t>Bee A</t>
  </si>
  <si>
    <t>Bee P</t>
  </si>
  <si>
    <t xml:space="preserve">Bell </t>
  </si>
  <si>
    <t>Brewer</t>
  </si>
  <si>
    <t>Clarke D</t>
  </si>
  <si>
    <t>Coles</t>
  </si>
  <si>
    <t>Coslett</t>
  </si>
  <si>
    <t>Davies G</t>
  </si>
  <si>
    <t>Dyer</t>
  </si>
  <si>
    <t>Evans D</t>
  </si>
  <si>
    <t>Evans P</t>
  </si>
  <si>
    <t>Foxsmith</t>
  </si>
  <si>
    <t>Griffiths D</t>
  </si>
  <si>
    <t>Harris D</t>
  </si>
  <si>
    <t>Harris N</t>
  </si>
  <si>
    <t>Harris S</t>
  </si>
  <si>
    <t>Huw R</t>
  </si>
  <si>
    <t>Lewis Ross</t>
  </si>
  <si>
    <t>Lewis R</t>
  </si>
  <si>
    <t>Wood M</t>
  </si>
  <si>
    <t>Willey</t>
  </si>
  <si>
    <t>Wheeler J</t>
  </si>
  <si>
    <t>Webber G</t>
  </si>
  <si>
    <t>Walker T</t>
  </si>
  <si>
    <t>Turner J</t>
  </si>
  <si>
    <t>Turner R</t>
  </si>
  <si>
    <t>Terry A</t>
  </si>
  <si>
    <t>Terry B</t>
  </si>
  <si>
    <t>Thomas C</t>
  </si>
  <si>
    <t>Thomas M</t>
  </si>
  <si>
    <t>Thomas R</t>
  </si>
  <si>
    <t>Simkin</t>
  </si>
  <si>
    <t>Ryde H</t>
  </si>
  <si>
    <t>Robbins</t>
  </si>
  <si>
    <t>Ridout C</t>
  </si>
  <si>
    <t>Richards M</t>
  </si>
  <si>
    <t>Prior B</t>
  </si>
  <si>
    <t>Porter N</t>
  </si>
  <si>
    <t>Phillips J</t>
  </si>
  <si>
    <t>Parkin N</t>
  </si>
  <si>
    <t>Murphy K</t>
  </si>
  <si>
    <t>Murphy M</t>
  </si>
  <si>
    <t>Mayo</t>
  </si>
  <si>
    <t>Mavely C</t>
  </si>
  <si>
    <t>McGowan</t>
  </si>
  <si>
    <t>Jones LV</t>
  </si>
  <si>
    <t>Jones MV</t>
  </si>
  <si>
    <t>Hopkins M</t>
  </si>
  <si>
    <t>Holdaway A</t>
  </si>
  <si>
    <t>Holdaway J</t>
  </si>
  <si>
    <t>Hayward</t>
  </si>
  <si>
    <t>Herriot</t>
  </si>
  <si>
    <t>Hillman</t>
  </si>
  <si>
    <t>Lal</t>
  </si>
  <si>
    <t>G Thomas</t>
  </si>
  <si>
    <t>Rogers</t>
  </si>
  <si>
    <t>Dafydd</t>
  </si>
  <si>
    <t>Read</t>
  </si>
  <si>
    <t>Obee</t>
  </si>
  <si>
    <t>Nichols T</t>
  </si>
  <si>
    <t>Hawkins H</t>
  </si>
  <si>
    <t>Martin T</t>
  </si>
  <si>
    <t>Hawkins</t>
  </si>
  <si>
    <t>Martin</t>
  </si>
  <si>
    <t>Nichols</t>
  </si>
  <si>
    <t>Thomas G</t>
  </si>
  <si>
    <t>Allen P</t>
  </si>
  <si>
    <t>Jones L</t>
  </si>
  <si>
    <t xml:space="preserve">D Powis </t>
  </si>
  <si>
    <t>Llanarth</t>
  </si>
  <si>
    <t>Apr 24th</t>
  </si>
  <si>
    <t>Barry WE</t>
  </si>
  <si>
    <t>CBBs</t>
  </si>
  <si>
    <t>May 5th</t>
  </si>
  <si>
    <t xml:space="preserve">E Stewart </t>
  </si>
  <si>
    <t>53*</t>
  </si>
  <si>
    <t>N Lal</t>
  </si>
  <si>
    <t>Mokswood</t>
  </si>
  <si>
    <t>T Nichols</t>
  </si>
  <si>
    <t>Monkswood</t>
  </si>
  <si>
    <t>May 29th</t>
  </si>
  <si>
    <t>Whit Heath</t>
  </si>
  <si>
    <t>Jun 2nd</t>
  </si>
  <si>
    <t>Rhiwbina</t>
  </si>
  <si>
    <t>Jul 12th</t>
  </si>
  <si>
    <t>A Al-Nuaimi</t>
  </si>
  <si>
    <t>Aug 2nd</t>
  </si>
  <si>
    <t>Cdf Uni Staff</t>
  </si>
  <si>
    <t>Tredegar</t>
  </si>
  <si>
    <t>Aug 21st</t>
  </si>
  <si>
    <t>Aug 28, 2011</t>
  </si>
  <si>
    <t>Jul 21, 2011</t>
  </si>
  <si>
    <t>Jun 19, 2011</t>
  </si>
  <si>
    <t>May 29, 2011</t>
  </si>
  <si>
    <t>Jul 12, 2011</t>
  </si>
  <si>
    <t>Cardiff Casuals Players</t>
  </si>
  <si>
    <t>Squad Number</t>
  </si>
  <si>
    <r>
      <t xml:space="preserve">Casuals Guest Players </t>
    </r>
    <r>
      <rPr>
        <sz val="10"/>
        <rFont val="Arial"/>
        <family val="2"/>
      </rPr>
      <t>- Thank you</t>
    </r>
  </si>
  <si>
    <t>Al-Nuaimi</t>
  </si>
  <si>
    <t>Sep 25th</t>
  </si>
  <si>
    <t>2012 batting</t>
  </si>
  <si>
    <t>Bamber</t>
  </si>
  <si>
    <t>Bowes</t>
  </si>
  <si>
    <t>Cox</t>
  </si>
  <si>
    <t>Steadman</t>
  </si>
  <si>
    <t>Orfila</t>
  </si>
  <si>
    <t>P Bowes</t>
  </si>
  <si>
    <t>91*</t>
  </si>
  <si>
    <t>Malpas</t>
  </si>
  <si>
    <t>Usk</t>
  </si>
  <si>
    <t>Apr 22nd</t>
  </si>
  <si>
    <t>May 13th</t>
  </si>
  <si>
    <t>Cdf Hockey</t>
  </si>
  <si>
    <t>Jul 22nd</t>
  </si>
  <si>
    <t>Jul 24th</t>
  </si>
  <si>
    <t>65*</t>
  </si>
  <si>
    <t>Peacock</t>
  </si>
  <si>
    <t>Sanandaji</t>
  </si>
  <si>
    <t>Aug 26th</t>
  </si>
  <si>
    <t>Sparsholt</t>
  </si>
  <si>
    <t>Apr 22, 2012</t>
  </si>
  <si>
    <t>May 13, 2012</t>
  </si>
  <si>
    <t>Jul 22, 2012</t>
  </si>
  <si>
    <t>end 2012</t>
  </si>
  <si>
    <t>Vagrants</t>
  </si>
  <si>
    <t>Sep 9th</t>
  </si>
  <si>
    <t>2013 batting</t>
  </si>
  <si>
    <t>Mason-Wilkes</t>
  </si>
  <si>
    <t>Tangney</t>
  </si>
  <si>
    <t>Saj</t>
  </si>
  <si>
    <t>Davies Gar</t>
  </si>
  <si>
    <t>Harding</t>
  </si>
  <si>
    <t>Goodacre</t>
  </si>
  <si>
    <t>Guest 1</t>
  </si>
  <si>
    <t>Guest 2</t>
  </si>
  <si>
    <t>Hemsley</t>
  </si>
  <si>
    <t>Norman</t>
  </si>
  <si>
    <t>Cryer</t>
  </si>
  <si>
    <t>Tomos</t>
  </si>
  <si>
    <t>Guest Med 1</t>
  </si>
  <si>
    <t>Guest Med 2</t>
  </si>
  <si>
    <t>M Hirani</t>
  </si>
  <si>
    <t>W Mason-Wilkes</t>
  </si>
  <si>
    <t>Apr 28th</t>
  </si>
  <si>
    <t xml:space="preserve">K Swain </t>
  </si>
  <si>
    <t>114*</t>
  </si>
  <si>
    <t>101*</t>
  </si>
  <si>
    <t>Medics</t>
  </si>
  <si>
    <t>Jul 14th</t>
  </si>
  <si>
    <t>90*</t>
  </si>
  <si>
    <t>Aug 11th</t>
  </si>
  <si>
    <t>W Mason-W</t>
  </si>
  <si>
    <t>Aug 11, 2013</t>
  </si>
  <si>
    <t>Apr 28, 2013</t>
  </si>
  <si>
    <t>Jun 9, 2013</t>
  </si>
  <si>
    <t>Jun 23, 2013</t>
  </si>
  <si>
    <t>Jul 14, 2013</t>
  </si>
  <si>
    <t>Sep 1, 2013</t>
  </si>
  <si>
    <t>Jul 8, 2013</t>
  </si>
  <si>
    <t>May 19, 2013</t>
  </si>
  <si>
    <t>Aug 25, 2013</t>
  </si>
  <si>
    <t>Medics 1</t>
  </si>
  <si>
    <t>White (Terry)</t>
  </si>
  <si>
    <t>end 2013</t>
  </si>
  <si>
    <t>White D</t>
  </si>
  <si>
    <t>White T</t>
  </si>
  <si>
    <t>Hard</t>
  </si>
  <si>
    <t>Harris C</t>
  </si>
  <si>
    <t>Pateman</t>
  </si>
  <si>
    <t>Savagar</t>
  </si>
  <si>
    <t>2014 batting</t>
  </si>
  <si>
    <t>73*</t>
  </si>
  <si>
    <t>M Hard</t>
  </si>
  <si>
    <t>Jun 18th</t>
  </si>
  <si>
    <t>Jul 6th</t>
  </si>
  <si>
    <t>Jul 2nd</t>
  </si>
  <si>
    <t>Fogg</t>
  </si>
  <si>
    <t>83*</t>
  </si>
  <si>
    <t>78*</t>
  </si>
  <si>
    <t>Ch Trust</t>
  </si>
  <si>
    <t>Jul 31st</t>
  </si>
  <si>
    <t>Aug 6th</t>
  </si>
  <si>
    <t>T Bamber</t>
  </si>
  <si>
    <t>Cross Keys</t>
  </si>
  <si>
    <t>Ffoulkes G</t>
  </si>
  <si>
    <t>Purley</t>
  </si>
  <si>
    <t>end sep 14</t>
  </si>
  <si>
    <t xml:space="preserve">Hard </t>
  </si>
  <si>
    <t>2015 batting</t>
  </si>
  <si>
    <t>Edwards L</t>
  </si>
  <si>
    <t>Andrews P</t>
  </si>
  <si>
    <t>Owens R</t>
  </si>
  <si>
    <t>Gregory D</t>
  </si>
  <si>
    <t>Thomas I</t>
  </si>
  <si>
    <t>Purnell M</t>
  </si>
  <si>
    <t>May 17th</t>
  </si>
  <si>
    <t>May 24th</t>
  </si>
  <si>
    <t>June 9th</t>
  </si>
  <si>
    <t>Patel A</t>
  </si>
  <si>
    <t>end 2011</t>
  </si>
  <si>
    <t>Barry W End</t>
  </si>
  <si>
    <t>Boardman</t>
  </si>
  <si>
    <t>Day C</t>
  </si>
  <si>
    <t>Aug 9th</t>
  </si>
  <si>
    <t>Jul 20th, 2014</t>
  </si>
  <si>
    <t>Boardman R</t>
  </si>
  <si>
    <t>Aug 6th, 2015</t>
  </si>
  <si>
    <t>May 24th, 2015</t>
  </si>
  <si>
    <t>Sep 12th</t>
  </si>
  <si>
    <t>end 2015</t>
  </si>
  <si>
    <t>2016 batting</t>
  </si>
  <si>
    <t>165*</t>
  </si>
  <si>
    <t>Bargoed Outlaws</t>
  </si>
  <si>
    <t>Bluff</t>
  </si>
  <si>
    <t>Ellis</t>
  </si>
  <si>
    <t>Hardiman</t>
  </si>
  <si>
    <t>Kuganathan</t>
  </si>
  <si>
    <t>Barry West End</t>
  </si>
  <si>
    <t>Kuganathan p</t>
  </si>
  <si>
    <t>Burke</t>
  </si>
  <si>
    <t>Aqil</t>
  </si>
  <si>
    <t>Jul 10th</t>
  </si>
  <si>
    <t>R Powling</t>
  </si>
  <si>
    <t>A Mukhter</t>
  </si>
  <si>
    <t>Afzaal R</t>
  </si>
  <si>
    <t>Mukhter A</t>
  </si>
  <si>
    <t>Powling R</t>
  </si>
  <si>
    <t>Afzaal N</t>
  </si>
  <si>
    <t>Burke S</t>
  </si>
  <si>
    <t>57*</t>
  </si>
  <si>
    <t>Mukhter</t>
  </si>
  <si>
    <t>Career</t>
  </si>
  <si>
    <t>Career runs by season</t>
  </si>
  <si>
    <t>Foulkes N</t>
  </si>
  <si>
    <t>Staines D</t>
  </si>
  <si>
    <t>Owen G</t>
  </si>
  <si>
    <t>end 2016</t>
  </si>
  <si>
    <t>2017 batting</t>
  </si>
  <si>
    <t>Mistry N</t>
  </si>
  <si>
    <t>Singh J</t>
  </si>
  <si>
    <t>Bywater</t>
  </si>
  <si>
    <t>Inam</t>
  </si>
  <si>
    <t>A Bywater</t>
  </si>
  <si>
    <t>Aug 14th, 2016</t>
  </si>
  <si>
    <t>May 24th, 2016</t>
  </si>
  <si>
    <t>Aug 29th, 2016</t>
  </si>
  <si>
    <t>May 8th, 2016</t>
  </si>
  <si>
    <t>May 15, 2016</t>
  </si>
  <si>
    <t>Aug 9, 2015</t>
  </si>
  <si>
    <t>Jul 31, 2014</t>
  </si>
  <si>
    <t>June 7, 2015</t>
  </si>
  <si>
    <t>Jul 5, 2015</t>
  </si>
  <si>
    <t>Nash S</t>
  </si>
  <si>
    <t>Jul 16th</t>
  </si>
  <si>
    <t>Pentyrch</t>
  </si>
  <si>
    <t>Hawks</t>
  </si>
  <si>
    <t>end usk</t>
  </si>
  <si>
    <t>Mistry</t>
  </si>
  <si>
    <t>Nash</t>
  </si>
  <si>
    <t>Bywater A</t>
  </si>
  <si>
    <t>2018 batting</t>
  </si>
  <si>
    <t>Biggs S</t>
  </si>
  <si>
    <t>Shine M</t>
  </si>
  <si>
    <t>Cullen M</t>
  </si>
  <si>
    <t>Tangney P</t>
  </si>
  <si>
    <t>Goodwin R</t>
  </si>
  <si>
    <t>97*</t>
  </si>
  <si>
    <t>Wick</t>
  </si>
  <si>
    <t>Jun 10th</t>
  </si>
  <si>
    <t>Glenwood</t>
  </si>
  <si>
    <t>Westbury</t>
  </si>
  <si>
    <t>Boyz</t>
  </si>
  <si>
    <t>Aug 19th</t>
  </si>
  <si>
    <t>Aug 27th</t>
  </si>
  <si>
    <t>Sep 16th</t>
  </si>
  <si>
    <t>R Owens</t>
  </si>
  <si>
    <t>Sep 2nd</t>
  </si>
  <si>
    <t>end 2018</t>
  </si>
  <si>
    <t>Jul 2nd, 2017</t>
  </si>
  <si>
    <t>Aug 28th, 2017</t>
  </si>
  <si>
    <t>Jun 11th, 2017</t>
  </si>
  <si>
    <t>Sep 2nd, 2018</t>
  </si>
  <si>
    <t>Jul 8th, 2018</t>
  </si>
  <si>
    <t>Jun 10th, 2018</t>
  </si>
  <si>
    <t>Jul 22nd, 2018</t>
  </si>
  <si>
    <t>Aug 27th, 2018</t>
  </si>
  <si>
    <t>Jul 1st, 2018</t>
  </si>
  <si>
    <t>Jun 15th, 2017</t>
  </si>
  <si>
    <t>2019 batting</t>
  </si>
  <si>
    <t>Hodkinson</t>
  </si>
  <si>
    <t>Spiers</t>
  </si>
  <si>
    <t>King D</t>
  </si>
  <si>
    <t>Jul 7th</t>
  </si>
  <si>
    <t>O'Boyle</t>
  </si>
  <si>
    <t>Gurpreett</t>
  </si>
  <si>
    <t xml:space="preserve"> Apr 28th</t>
  </si>
  <si>
    <t xml:space="preserve"> May 12th</t>
  </si>
  <si>
    <t xml:space="preserve"> May 19th</t>
  </si>
  <si>
    <t xml:space="preserve"> May 28th</t>
  </si>
  <si>
    <t>87*</t>
  </si>
  <si>
    <t xml:space="preserve"> Jun 30th</t>
  </si>
  <si>
    <t xml:space="preserve"> Jul 4th</t>
  </si>
  <si>
    <t>84*</t>
  </si>
  <si>
    <t xml:space="preserve"> Jul 7th</t>
  </si>
  <si>
    <t>Talygarn</t>
  </si>
  <si>
    <t xml:space="preserve"> Jul 11th</t>
  </si>
  <si>
    <t>Barristers</t>
  </si>
  <si>
    <t xml:space="preserve"> Jul 15th</t>
  </si>
  <si>
    <t xml:space="preserve"> Jul 21st</t>
  </si>
  <si>
    <t>Spiers E</t>
  </si>
  <si>
    <t>Boyz of Summer</t>
  </si>
  <si>
    <t xml:space="preserve"> Jul 31st</t>
  </si>
  <si>
    <t>Dinas Powis</t>
  </si>
  <si>
    <t xml:space="preserve"> Aug 4th</t>
  </si>
  <si>
    <t>Gurpreet</t>
  </si>
  <si>
    <t>Jackson K</t>
  </si>
  <si>
    <t>Goodwin</t>
  </si>
  <si>
    <t xml:space="preserve"> Aug 8th</t>
  </si>
  <si>
    <t xml:space="preserve"> Aug 18th</t>
  </si>
  <si>
    <t xml:space="preserve"> Sep 1st</t>
  </si>
  <si>
    <t>pto</t>
  </si>
  <si>
    <t>end 2019</t>
  </si>
  <si>
    <t>Kineton</t>
  </si>
  <si>
    <t xml:space="preserve"> Sep 7th</t>
  </si>
  <si>
    <t>Ross on Wye</t>
  </si>
  <si>
    <t xml:space="preserve"> Sep 8th</t>
  </si>
  <si>
    <t>2020 batting</t>
  </si>
  <si>
    <t>end 2020</t>
  </si>
  <si>
    <t>Phillips G</t>
  </si>
  <si>
    <t>Chettlebury</t>
  </si>
  <si>
    <t xml:space="preserve"> Jul 30th</t>
  </si>
  <si>
    <t xml:space="preserve"> Aug 2nd</t>
  </si>
  <si>
    <t>Glam Cent</t>
  </si>
  <si>
    <t>Dean</t>
  </si>
  <si>
    <t>Radyr</t>
  </si>
  <si>
    <t xml:space="preserve"> Aug 9th</t>
  </si>
  <si>
    <t>Offley</t>
  </si>
  <si>
    <t>Marugonda</t>
  </si>
  <si>
    <t>Medics 2</t>
  </si>
  <si>
    <t>Dean P</t>
  </si>
  <si>
    <t xml:space="preserve"> May 12th, 2019</t>
  </si>
  <si>
    <t xml:space="preserve"> Sep 1st, 2019</t>
  </si>
  <si>
    <t xml:space="preserve"> Jul 7th, 2019</t>
  </si>
  <si>
    <t xml:space="preserve"> Jun 30th, 2019</t>
  </si>
  <si>
    <t xml:space="preserve"> Jul 21st, 2019</t>
  </si>
  <si>
    <t>Jul 7th, 2019</t>
  </si>
  <si>
    <t xml:space="preserve"> Aug 2, 2020</t>
  </si>
  <si>
    <t>Aug 9, 2020</t>
  </si>
  <si>
    <t>2021 batting</t>
  </si>
  <si>
    <t>Morgan J</t>
  </si>
  <si>
    <t>Clemens S</t>
  </si>
  <si>
    <t>125*</t>
  </si>
  <si>
    <t>May 2nd</t>
  </si>
  <si>
    <t>Bailey B</t>
  </si>
  <si>
    <t>Davies Rhys</t>
  </si>
  <si>
    <t>Rhys Davies</t>
  </si>
  <si>
    <t>Lyons J</t>
  </si>
  <si>
    <t>Cullen</t>
  </si>
  <si>
    <t>M Shine</t>
  </si>
  <si>
    <t>Shatford A</t>
  </si>
  <si>
    <t>Chepstow</t>
  </si>
  <si>
    <t>Aug 17th</t>
  </si>
  <si>
    <t>Manley A</t>
  </si>
  <si>
    <t>Stapleton</t>
  </si>
  <si>
    <t>Sep 4th</t>
  </si>
  <si>
    <t>Creigiau</t>
  </si>
  <si>
    <t>May 2, 2021</t>
  </si>
  <si>
    <t>Sep 12th, 2021</t>
  </si>
  <si>
    <t>May 31st, 2021</t>
  </si>
  <si>
    <t>Sep 4th, 2021</t>
  </si>
  <si>
    <t>end 2021</t>
  </si>
  <si>
    <t>2022 batting</t>
  </si>
  <si>
    <t>Heath</t>
  </si>
  <si>
    <t>Sim</t>
  </si>
  <si>
    <t>Wilkes</t>
  </si>
  <si>
    <t>Teja</t>
  </si>
  <si>
    <t>J Lyons</t>
  </si>
  <si>
    <t>89*</t>
  </si>
  <si>
    <t>Finch</t>
  </si>
  <si>
    <t>Sim J</t>
  </si>
  <si>
    <t>Finch G</t>
  </si>
  <si>
    <t>Ram</t>
  </si>
  <si>
    <t>Bash Guest</t>
  </si>
  <si>
    <t>Umpathi</t>
  </si>
  <si>
    <t>Ravi</t>
  </si>
  <si>
    <t>Warren L</t>
  </si>
  <si>
    <t>Wilkes B</t>
  </si>
  <si>
    <t>Heath A</t>
  </si>
  <si>
    <t>Bash (G)</t>
  </si>
  <si>
    <t>107*</t>
  </si>
  <si>
    <t>J Hodkinson</t>
  </si>
  <si>
    <t>A Heath</t>
  </si>
  <si>
    <t>S Biggs</t>
  </si>
  <si>
    <t>Kamikaze</t>
  </si>
  <si>
    <t>Jun 21st</t>
  </si>
  <si>
    <t>Penarth Sports</t>
  </si>
  <si>
    <t>Chancellors</t>
  </si>
  <si>
    <t>Jul 23rd</t>
  </si>
  <si>
    <t>Mullins S</t>
  </si>
  <si>
    <t>Evans Dai</t>
  </si>
  <si>
    <t>Umapathi</t>
  </si>
  <si>
    <t>Jul 10, 2022</t>
  </si>
  <si>
    <t>Aug 7, 2022</t>
  </si>
  <si>
    <t>Aug 28, 2022</t>
  </si>
  <si>
    <t>Aug 21, 2022</t>
  </si>
  <si>
    <t>Apr 24, 2022</t>
  </si>
  <si>
    <t>Jul 3, 2022</t>
  </si>
  <si>
    <t>Down Hath'</t>
  </si>
  <si>
    <t>Sep 10th</t>
  </si>
  <si>
    <t>Huntley</t>
  </si>
  <si>
    <t>Sep 11th</t>
  </si>
  <si>
    <t xml:space="preserve">end </t>
  </si>
  <si>
    <t>Sep 10th, 2022</t>
  </si>
  <si>
    <t>Sep 11th, 2022</t>
  </si>
  <si>
    <t>Bash</t>
  </si>
  <si>
    <t>Dai Evans</t>
  </si>
  <si>
    <t>2023 batting</t>
  </si>
  <si>
    <t>Beaumont J</t>
  </si>
  <si>
    <t>Bluff T</t>
  </si>
  <si>
    <t>Sayers R</t>
  </si>
  <si>
    <t>Druce T</t>
  </si>
  <si>
    <t>Mhatre Nirnay</t>
  </si>
  <si>
    <t>Bhatt Nischay</t>
  </si>
  <si>
    <t>Purdie W</t>
  </si>
  <si>
    <t>White G</t>
  </si>
  <si>
    <t>Dourani Mo</t>
  </si>
  <si>
    <t>Dourani Riaz</t>
  </si>
  <si>
    <t>Dourani Saqlain</t>
  </si>
  <si>
    <t>end</t>
  </si>
  <si>
    <t>Goyal S</t>
  </si>
  <si>
    <t>122*</t>
  </si>
  <si>
    <t>Ponthir</t>
  </si>
  <si>
    <t>J Beaumont</t>
  </si>
  <si>
    <t>Cdf Indians</t>
  </si>
  <si>
    <t>May 25th</t>
  </si>
  <si>
    <t>May 28th</t>
  </si>
  <si>
    <t>N Mhatre</t>
  </si>
  <si>
    <t>R Sayers</t>
  </si>
  <si>
    <t>Aug 13th</t>
  </si>
  <si>
    <t>BOTS</t>
  </si>
  <si>
    <t>Aug 16th</t>
  </si>
  <si>
    <t>Cardiff</t>
  </si>
  <si>
    <t>Bhatt N</t>
  </si>
  <si>
    <t>Mhatre N</t>
  </si>
  <si>
    <t>Druce</t>
  </si>
  <si>
    <t>Ward R</t>
  </si>
  <si>
    <t>Mhatre</t>
  </si>
  <si>
    <t>Bhatt</t>
  </si>
  <si>
    <t>Purdie</t>
  </si>
  <si>
    <t>Goyal</t>
  </si>
  <si>
    <t>Dourani R</t>
  </si>
  <si>
    <t>Dourani S</t>
  </si>
  <si>
    <t>Dourani M</t>
  </si>
  <si>
    <t xml:space="preserve">R Owens </t>
  </si>
  <si>
    <t>May 21st, 2023</t>
  </si>
  <si>
    <t>Aug 13th, 2023</t>
  </si>
  <si>
    <t>Jun 25th, 2023</t>
  </si>
  <si>
    <t>Jul 9th, 2023</t>
  </si>
  <si>
    <t>Sep 2nd, 2023</t>
  </si>
  <si>
    <t>Grassam</t>
  </si>
  <si>
    <t>Forster</t>
  </si>
  <si>
    <t>Barry Wdrs/WE</t>
  </si>
  <si>
    <t>Lewis J</t>
  </si>
  <si>
    <t>72*</t>
  </si>
  <si>
    <t>Evans A</t>
  </si>
  <si>
    <t>Stagg</t>
  </si>
  <si>
    <t>Jun 4th</t>
  </si>
  <si>
    <t>106*</t>
  </si>
  <si>
    <t>126*</t>
  </si>
  <si>
    <t>Graham</t>
  </si>
  <si>
    <t xml:space="preserve">Graham </t>
  </si>
  <si>
    <t>L Forster</t>
  </si>
  <si>
    <t>Fineman</t>
  </si>
  <si>
    <t>Amey</t>
  </si>
  <si>
    <t>Aug 8th</t>
  </si>
  <si>
    <t>Aug 18th</t>
  </si>
  <si>
    <t>Aug 20th</t>
  </si>
  <si>
    <t>Jones Kian</t>
  </si>
  <si>
    <t>Jones Kevin</t>
  </si>
  <si>
    <t>2024 batting</t>
  </si>
  <si>
    <t>Exwick</t>
  </si>
  <si>
    <t>Jun 23rd, 2024</t>
  </si>
  <si>
    <t>Jun 9th, 2024</t>
  </si>
  <si>
    <t>Jul 28th, 2024</t>
  </si>
  <si>
    <t>Aug 27th, 2024</t>
  </si>
  <si>
    <t>Sep 1st, 2024</t>
  </si>
  <si>
    <t>2025 batting</t>
  </si>
  <si>
    <t>Ahmed H</t>
  </si>
  <si>
    <t>Safiullah</t>
  </si>
  <si>
    <t>Watson B</t>
  </si>
  <si>
    <t>Green D</t>
  </si>
  <si>
    <t>Jamal A</t>
  </si>
  <si>
    <t>Raj P</t>
  </si>
  <si>
    <t>Israil</t>
  </si>
  <si>
    <t>Davies Dy</t>
  </si>
  <si>
    <t>Penning</t>
  </si>
  <si>
    <t>Hussein A</t>
  </si>
  <si>
    <t>Penning G</t>
  </si>
  <si>
    <t>min: plays in 2025, or 20 apps, or 200 runs</t>
  </si>
  <si>
    <t>R Davies</t>
  </si>
  <si>
    <t>B Wilkes</t>
  </si>
  <si>
    <t>end 2025</t>
  </si>
  <si>
    <t>Guest Lenches</t>
  </si>
  <si>
    <t>Lenches</t>
  </si>
  <si>
    <t>Apr 13th</t>
  </si>
  <si>
    <t>Apr 27th</t>
  </si>
  <si>
    <t>May 11th</t>
  </si>
  <si>
    <t>Jun 8th</t>
  </si>
  <si>
    <t>Jun 22nd</t>
  </si>
  <si>
    <t>Bumblebees</t>
  </si>
  <si>
    <t>Aug 17th, 2025</t>
  </si>
  <si>
    <t>Aug 10th, 2025</t>
  </si>
  <si>
    <t>May 11th, 2025</t>
  </si>
  <si>
    <t>played 2025, 200 runs total or 100+ in a season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</si>
</sst>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sz val="9"/>
      <color indexed="10"/>
      <name val="Arial"/>
      <family val="2"/>
    </font>
    <font>
      <sz val="8"/>
      <name val="Arial"/>
      <family val="2"/>
    </font>
    <font>
      <b/>
      <sz val="9"/>
      <color indexed="10"/>
      <name val="Arial"/>
      <family val="2"/>
    </font>
    <font>
      <b/>
      <sz val="8"/>
      <color indexed="10"/>
      <name val="Arial"/>
      <family val="2"/>
    </font>
    <font>
      <b/>
      <u/>
      <sz val="10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2" fontId="4" fillId="0" borderId="0" xfId="0" applyNumberFormat="1" applyFont="1"/>
    <xf numFmtId="0" fontId="4" fillId="0" borderId="0" xfId="0" applyFont="1" applyAlignment="1">
      <alignment horizontal="right"/>
    </xf>
    <xf numFmtId="0" fontId="5" fillId="0" borderId="0" xfId="0" applyFont="1"/>
    <xf numFmtId="0" fontId="4" fillId="0" borderId="0" xfId="0" applyFont="1" applyAlignment="1">
      <alignment horizontal="left"/>
    </xf>
    <xf numFmtId="0" fontId="6" fillId="0" borderId="0" xfId="0" applyFont="1"/>
    <xf numFmtId="17" fontId="4" fillId="0" borderId="0" xfId="0" applyNumberFormat="1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2" fontId="10" fillId="0" borderId="0" xfId="0" applyNumberFormat="1" applyFont="1"/>
    <xf numFmtId="0" fontId="5" fillId="0" borderId="0" xfId="0" applyFont="1" applyAlignment="1">
      <alignment horizontal="right"/>
    </xf>
    <xf numFmtId="0" fontId="11" fillId="0" borderId="0" xfId="0" applyFont="1"/>
    <xf numFmtId="0" fontId="10" fillId="0" borderId="0" xfId="0" applyFont="1" applyAlignment="1">
      <alignment horizontal="left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4" fillId="0" borderId="0" xfId="0" applyFont="1" applyAlignment="1">
      <alignment wrapText="1"/>
    </xf>
    <xf numFmtId="0" fontId="16" fillId="0" borderId="0" xfId="0" applyFont="1"/>
    <xf numFmtId="0" fontId="17" fillId="0" borderId="0" xfId="0" applyFont="1"/>
    <xf numFmtId="0" fontId="1" fillId="0" borderId="0" xfId="0" applyFont="1"/>
    <xf numFmtId="0" fontId="18" fillId="0" borderId="0" xfId="0" applyFont="1"/>
    <xf numFmtId="0" fontId="15" fillId="0" borderId="0" xfId="0" applyFont="1"/>
    <xf numFmtId="1" fontId="15" fillId="0" borderId="0" xfId="0" applyNumberFormat="1" applyFont="1"/>
    <xf numFmtId="1" fontId="1" fillId="0" borderId="0" xfId="0" applyNumberFormat="1" applyFont="1"/>
    <xf numFmtId="17" fontId="5" fillId="0" borderId="0" xfId="0" applyNumberFormat="1" applyFont="1"/>
    <xf numFmtId="0" fontId="19" fillId="0" borderId="0" xfId="0" applyFont="1"/>
    <xf numFmtId="0" fontId="19" fillId="0" borderId="0" xfId="0" applyFont="1" applyAlignment="1">
      <alignment horizontal="right"/>
    </xf>
    <xf numFmtId="2" fontId="1" fillId="0" borderId="0" xfId="0" applyNumberFormat="1" applyFont="1"/>
    <xf numFmtId="0" fontId="20" fillId="0" borderId="0" xfId="0" applyFont="1"/>
    <xf numFmtId="0" fontId="0" fillId="0" borderId="0" xfId="0" applyAlignment="1">
      <alignment horizontal="right"/>
    </xf>
    <xf numFmtId="1" fontId="4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7"/>
  <sheetViews>
    <sheetView workbookViewId="0">
      <pane xSplit="18" ySplit="2" topLeftCell="S15" activePane="bottomRight" state="frozen"/>
      <selection pane="topRight" activeCell="S1" sqref="S1"/>
      <selection pane="bottomLeft" activeCell="A3" sqref="A3"/>
      <selection pane="bottomRight" activeCell="S31" sqref="S31"/>
    </sheetView>
  </sheetViews>
  <sheetFormatPr defaultRowHeight="12.5" x14ac:dyDescent="0.25"/>
  <cols>
    <col min="2" max="18" width="3.36328125" hidden="1" customWidth="1"/>
    <col min="19" max="20" width="5" customWidth="1"/>
    <col min="21" max="21" width="4" customWidth="1"/>
    <col min="22" max="22" width="6" customWidth="1"/>
    <col min="23" max="23" width="4.54296875" customWidth="1"/>
    <col min="24" max="24" width="3.6328125" customWidth="1"/>
    <col min="25" max="25" width="3.90625" customWidth="1"/>
    <col min="26" max="27" width="4" customWidth="1"/>
    <col min="28" max="28" width="4.08984375" customWidth="1"/>
    <col min="29" max="29" width="4.90625" customWidth="1"/>
  </cols>
  <sheetData>
    <row r="1" spans="1:29" ht="15.5" x14ac:dyDescent="0.35">
      <c r="A1" s="8" t="s">
        <v>210</v>
      </c>
      <c r="B1" s="2"/>
      <c r="C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W1" s="3" t="s">
        <v>57</v>
      </c>
      <c r="X1" s="3"/>
      <c r="Y1" s="3"/>
      <c r="Z1" s="3"/>
      <c r="AB1" s="3"/>
      <c r="AC1" s="3"/>
    </row>
    <row r="2" spans="1:29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5" t="s">
        <v>0</v>
      </c>
      <c r="T2" s="5" t="s">
        <v>1</v>
      </c>
      <c r="U2" s="5" t="s">
        <v>2</v>
      </c>
      <c r="V2" s="5" t="s">
        <v>3</v>
      </c>
      <c r="W2" s="3"/>
      <c r="X2" s="5" t="s">
        <v>54</v>
      </c>
      <c r="Y2" s="5" t="s">
        <v>4</v>
      </c>
      <c r="Z2" s="5" t="s">
        <v>5</v>
      </c>
      <c r="AA2" s="3" t="s">
        <v>6</v>
      </c>
      <c r="AB2" s="3" t="s">
        <v>342</v>
      </c>
      <c r="AC2" s="3"/>
    </row>
    <row r="3" spans="1:29" x14ac:dyDescent="0.25">
      <c r="A3" s="3" t="s">
        <v>211</v>
      </c>
      <c r="B3" s="3">
        <v>8</v>
      </c>
      <c r="C3" s="3">
        <v>18</v>
      </c>
      <c r="D3" s="3">
        <v>2</v>
      </c>
      <c r="E3" s="3">
        <v>1</v>
      </c>
      <c r="F3" s="3">
        <v>3</v>
      </c>
      <c r="G3" s="3">
        <v>1</v>
      </c>
      <c r="H3" s="3">
        <v>2</v>
      </c>
      <c r="I3" s="3">
        <v>14</v>
      </c>
      <c r="J3" s="3">
        <v>0</v>
      </c>
      <c r="K3" s="3">
        <v>16</v>
      </c>
      <c r="L3" s="3">
        <v>2</v>
      </c>
      <c r="M3" s="3">
        <v>0</v>
      </c>
      <c r="N3" s="3">
        <v>11</v>
      </c>
      <c r="O3" s="6">
        <v>14</v>
      </c>
      <c r="P3" s="3">
        <v>5</v>
      </c>
      <c r="Q3" s="3">
        <v>21</v>
      </c>
      <c r="R3" s="3"/>
      <c r="S3" s="3">
        <f>SUM(B3:R3)</f>
        <v>118</v>
      </c>
      <c r="T3" s="3">
        <f>COUNT(B3:R3)</f>
        <v>16</v>
      </c>
      <c r="U3" s="3">
        <v>1</v>
      </c>
      <c r="V3" s="4">
        <f>S3/(T3-U3)</f>
        <v>7.8666666666666663</v>
      </c>
      <c r="W3" s="3"/>
      <c r="X3" s="3"/>
      <c r="Y3" s="3"/>
      <c r="Z3" s="3"/>
      <c r="AA3" s="3"/>
      <c r="AB3" s="3">
        <f t="shared" ref="AB3:AB16" si="0">T3+AA3</f>
        <v>16</v>
      </c>
      <c r="AC3" s="6">
        <v>5</v>
      </c>
    </row>
    <row r="4" spans="1:29" x14ac:dyDescent="0.25">
      <c r="A4" s="3" t="s">
        <v>12</v>
      </c>
      <c r="B4" s="3">
        <v>11</v>
      </c>
      <c r="C4" s="3">
        <v>0</v>
      </c>
      <c r="D4" s="3">
        <v>4</v>
      </c>
      <c r="E4" s="3">
        <v>5</v>
      </c>
      <c r="F4" s="3">
        <v>5</v>
      </c>
      <c r="G4" s="3">
        <v>14</v>
      </c>
      <c r="H4" s="3">
        <v>0</v>
      </c>
      <c r="I4" s="3">
        <v>0</v>
      </c>
      <c r="J4" s="3">
        <v>0</v>
      </c>
      <c r="K4" s="3">
        <v>4</v>
      </c>
      <c r="L4" s="3"/>
      <c r="M4" s="3"/>
      <c r="N4" s="3"/>
      <c r="O4" s="3"/>
      <c r="P4" s="3"/>
      <c r="Q4" s="3"/>
      <c r="R4" s="3"/>
      <c r="S4" s="3">
        <f t="shared" ref="S4:S16" si="1">SUM(B4:R4)</f>
        <v>43</v>
      </c>
      <c r="T4" s="3">
        <f t="shared" ref="T4:T16" si="2">COUNT(B4:R4)</f>
        <v>10</v>
      </c>
      <c r="U4" s="3"/>
      <c r="V4" s="4">
        <f t="shared" ref="V4:V16" si="3">S4/(T4-U4)</f>
        <v>4.3</v>
      </c>
      <c r="W4" s="3"/>
      <c r="X4" s="3"/>
      <c r="Y4" s="3"/>
      <c r="Z4" s="3"/>
      <c r="AA4" s="3"/>
      <c r="AB4" s="3">
        <f t="shared" si="0"/>
        <v>10</v>
      </c>
      <c r="AC4" s="6">
        <v>4</v>
      </c>
    </row>
    <row r="5" spans="1:29" x14ac:dyDescent="0.25">
      <c r="A5" s="3" t="s">
        <v>194</v>
      </c>
      <c r="B5" s="3">
        <v>5</v>
      </c>
      <c r="C5" s="3">
        <v>6</v>
      </c>
      <c r="D5" s="3">
        <v>6</v>
      </c>
      <c r="E5" s="3">
        <v>14</v>
      </c>
      <c r="F5" s="3">
        <v>7</v>
      </c>
      <c r="G5" s="3">
        <v>0</v>
      </c>
      <c r="H5" s="3">
        <v>46</v>
      </c>
      <c r="I5" s="3">
        <v>17</v>
      </c>
      <c r="J5" s="6">
        <v>44</v>
      </c>
      <c r="K5" s="3">
        <v>1</v>
      </c>
      <c r="L5" s="3">
        <v>1</v>
      </c>
      <c r="M5" s="3">
        <v>21</v>
      </c>
      <c r="N5" s="3">
        <v>21</v>
      </c>
      <c r="O5" s="3"/>
      <c r="P5" s="3"/>
      <c r="Q5" s="3"/>
      <c r="R5" s="3"/>
      <c r="S5" s="3">
        <f t="shared" si="1"/>
        <v>189</v>
      </c>
      <c r="T5" s="3">
        <f t="shared" si="2"/>
        <v>13</v>
      </c>
      <c r="U5" s="3">
        <v>1</v>
      </c>
      <c r="V5" s="4">
        <f t="shared" si="3"/>
        <v>15.75</v>
      </c>
      <c r="W5" s="3"/>
      <c r="X5" s="3"/>
      <c r="Y5" s="3"/>
      <c r="Z5" s="3">
        <v>2</v>
      </c>
      <c r="AA5" s="3"/>
      <c r="AB5" s="3">
        <f t="shared" si="0"/>
        <v>13</v>
      </c>
      <c r="AC5" s="6">
        <v>2</v>
      </c>
    </row>
    <row r="6" spans="1:29" x14ac:dyDescent="0.25">
      <c r="A6" s="3" t="s">
        <v>193</v>
      </c>
      <c r="B6" s="6">
        <v>2</v>
      </c>
      <c r="C6" s="3">
        <v>1</v>
      </c>
      <c r="D6" s="3">
        <v>8</v>
      </c>
      <c r="E6" s="3">
        <v>5</v>
      </c>
      <c r="F6" s="3">
        <v>5</v>
      </c>
      <c r="G6" s="3">
        <v>0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>
        <f t="shared" si="1"/>
        <v>21</v>
      </c>
      <c r="T6" s="3">
        <f t="shared" si="2"/>
        <v>6</v>
      </c>
      <c r="U6" s="3">
        <v>1</v>
      </c>
      <c r="V6" s="4">
        <f t="shared" si="3"/>
        <v>4.2</v>
      </c>
      <c r="W6" s="3"/>
      <c r="X6" s="3"/>
      <c r="Y6" s="3"/>
      <c r="Z6" s="3"/>
      <c r="AA6" s="3">
        <v>3</v>
      </c>
      <c r="AB6" s="3">
        <f t="shared" si="0"/>
        <v>9</v>
      </c>
      <c r="AC6" s="6">
        <v>9</v>
      </c>
    </row>
    <row r="7" spans="1:29" x14ac:dyDescent="0.25">
      <c r="A7" s="3" t="s">
        <v>172</v>
      </c>
      <c r="B7" s="3">
        <v>11</v>
      </c>
      <c r="C7" s="3">
        <v>2</v>
      </c>
      <c r="D7" s="3">
        <v>28</v>
      </c>
      <c r="E7" s="6">
        <v>17</v>
      </c>
      <c r="F7" s="3">
        <v>8</v>
      </c>
      <c r="G7" s="6">
        <v>29</v>
      </c>
      <c r="H7" s="3">
        <v>65</v>
      </c>
      <c r="I7" s="6">
        <v>61</v>
      </c>
      <c r="J7" s="3">
        <v>14</v>
      </c>
      <c r="K7" s="3">
        <v>23</v>
      </c>
      <c r="L7" s="6">
        <v>62</v>
      </c>
      <c r="M7" s="3">
        <v>3</v>
      </c>
      <c r="N7" s="3">
        <v>13</v>
      </c>
      <c r="O7" s="3">
        <v>2</v>
      </c>
      <c r="P7" s="3">
        <v>9</v>
      </c>
      <c r="Q7" s="3">
        <v>14</v>
      </c>
      <c r="R7" s="3"/>
      <c r="S7" s="3">
        <f t="shared" si="1"/>
        <v>361</v>
      </c>
      <c r="T7" s="3">
        <f t="shared" si="2"/>
        <v>16</v>
      </c>
      <c r="U7" s="3">
        <v>4</v>
      </c>
      <c r="V7" s="4">
        <f t="shared" si="3"/>
        <v>30.083333333333332</v>
      </c>
      <c r="W7" s="3"/>
      <c r="X7" s="3"/>
      <c r="Y7" s="3">
        <v>3</v>
      </c>
      <c r="Z7" s="3">
        <v>2</v>
      </c>
      <c r="AA7" s="3">
        <v>2</v>
      </c>
      <c r="AB7" s="3">
        <f t="shared" si="0"/>
        <v>18</v>
      </c>
      <c r="AC7" s="6">
        <v>11</v>
      </c>
    </row>
    <row r="8" spans="1:29" x14ac:dyDescent="0.25">
      <c r="A8" s="3" t="s">
        <v>174</v>
      </c>
      <c r="B8" s="3">
        <v>1</v>
      </c>
      <c r="C8" s="6">
        <v>1</v>
      </c>
      <c r="D8" s="3">
        <v>0</v>
      </c>
      <c r="E8" s="3">
        <v>0</v>
      </c>
      <c r="F8" s="3">
        <v>1</v>
      </c>
      <c r="G8" s="6">
        <v>0</v>
      </c>
      <c r="H8" s="6">
        <v>6</v>
      </c>
      <c r="I8" s="6">
        <v>2</v>
      </c>
      <c r="J8" s="6">
        <v>2</v>
      </c>
      <c r="K8" s="3">
        <v>5</v>
      </c>
      <c r="L8" s="3">
        <v>3</v>
      </c>
      <c r="M8" s="3"/>
      <c r="N8" s="3"/>
      <c r="O8" s="3"/>
      <c r="P8" s="3"/>
      <c r="Q8" s="3"/>
      <c r="R8" s="3"/>
      <c r="S8" s="3">
        <f>SUM(B8:R8)</f>
        <v>21</v>
      </c>
      <c r="T8" s="3">
        <f>COUNT(B8:R8)</f>
        <v>11</v>
      </c>
      <c r="U8" s="3">
        <v>5</v>
      </c>
      <c r="V8" s="4">
        <f t="shared" si="3"/>
        <v>3.5</v>
      </c>
      <c r="W8" s="3"/>
      <c r="X8" s="3"/>
      <c r="Y8" s="3"/>
      <c r="Z8" s="3"/>
      <c r="AA8" s="3">
        <v>4</v>
      </c>
      <c r="AB8" s="3">
        <f t="shared" si="0"/>
        <v>15</v>
      </c>
      <c r="AC8" s="6">
        <v>10</v>
      </c>
    </row>
    <row r="9" spans="1:29" x14ac:dyDescent="0.25">
      <c r="A9" s="3" t="s">
        <v>212</v>
      </c>
      <c r="B9" s="3">
        <v>1</v>
      </c>
      <c r="C9" s="3">
        <v>0</v>
      </c>
      <c r="D9" s="3">
        <v>0</v>
      </c>
      <c r="E9" s="3">
        <v>4</v>
      </c>
      <c r="F9" s="6">
        <v>25</v>
      </c>
      <c r="G9" s="3">
        <v>0</v>
      </c>
      <c r="H9" s="3">
        <v>41</v>
      </c>
      <c r="I9" s="3">
        <v>16</v>
      </c>
      <c r="J9" s="6">
        <v>8</v>
      </c>
      <c r="K9" s="3">
        <v>2</v>
      </c>
      <c r="L9" s="3">
        <v>19</v>
      </c>
      <c r="M9" s="3">
        <v>1</v>
      </c>
      <c r="N9" s="3">
        <v>28</v>
      </c>
      <c r="O9" s="3">
        <v>4</v>
      </c>
      <c r="P9" s="6">
        <v>7</v>
      </c>
      <c r="Q9" s="3">
        <v>0</v>
      </c>
      <c r="R9" s="3"/>
      <c r="S9" s="3">
        <f t="shared" si="1"/>
        <v>156</v>
      </c>
      <c r="T9" s="3">
        <f t="shared" si="2"/>
        <v>16</v>
      </c>
      <c r="U9" s="3">
        <v>3</v>
      </c>
      <c r="V9" s="4">
        <f t="shared" si="3"/>
        <v>12</v>
      </c>
      <c r="W9" s="3"/>
      <c r="X9" s="3"/>
      <c r="Y9" s="3"/>
      <c r="Z9" s="3">
        <v>3</v>
      </c>
      <c r="AA9" s="3">
        <v>1</v>
      </c>
      <c r="AB9" s="3">
        <f t="shared" si="0"/>
        <v>17</v>
      </c>
      <c r="AC9" s="6">
        <v>6</v>
      </c>
    </row>
    <row r="10" spans="1:29" x14ac:dyDescent="0.25">
      <c r="A10" s="3" t="s">
        <v>168</v>
      </c>
      <c r="B10" s="3">
        <v>3</v>
      </c>
      <c r="C10" s="3">
        <v>43</v>
      </c>
      <c r="D10" s="3">
        <v>17</v>
      </c>
      <c r="E10" s="6">
        <v>6</v>
      </c>
      <c r="F10" s="3">
        <v>3</v>
      </c>
      <c r="G10" s="3">
        <v>24</v>
      </c>
      <c r="H10" s="3">
        <v>1</v>
      </c>
      <c r="I10" s="3">
        <v>16</v>
      </c>
      <c r="J10" s="3">
        <v>6</v>
      </c>
      <c r="K10" s="3">
        <v>0</v>
      </c>
      <c r="L10" s="3">
        <v>9</v>
      </c>
      <c r="M10" s="3"/>
      <c r="N10" s="3"/>
      <c r="O10" s="3"/>
      <c r="P10" s="3"/>
      <c r="Q10" s="3"/>
      <c r="R10" s="3"/>
      <c r="S10" s="3">
        <f t="shared" si="1"/>
        <v>128</v>
      </c>
      <c r="T10" s="3">
        <f t="shared" si="2"/>
        <v>11</v>
      </c>
      <c r="U10" s="3">
        <v>1</v>
      </c>
      <c r="V10" s="4">
        <f t="shared" si="3"/>
        <v>12.8</v>
      </c>
      <c r="W10" s="3"/>
      <c r="X10" s="3"/>
      <c r="Y10" s="3"/>
      <c r="Z10" s="3">
        <v>1</v>
      </c>
      <c r="AA10" s="3">
        <v>1</v>
      </c>
      <c r="AB10" s="3">
        <f t="shared" si="0"/>
        <v>12</v>
      </c>
      <c r="AC10" s="6">
        <v>17</v>
      </c>
    </row>
    <row r="11" spans="1:29" x14ac:dyDescent="0.25">
      <c r="A11" s="3" t="s">
        <v>19</v>
      </c>
      <c r="B11" s="3">
        <v>2</v>
      </c>
      <c r="C11" s="3">
        <v>0</v>
      </c>
      <c r="D11" s="3">
        <v>3</v>
      </c>
      <c r="E11" s="3">
        <v>5</v>
      </c>
      <c r="F11" s="3">
        <v>1</v>
      </c>
      <c r="G11" s="6">
        <v>23</v>
      </c>
      <c r="H11" s="3">
        <v>7</v>
      </c>
      <c r="I11" s="3">
        <v>0</v>
      </c>
      <c r="J11" s="3">
        <v>1</v>
      </c>
      <c r="K11" s="3">
        <v>1</v>
      </c>
      <c r="L11" s="6">
        <v>11</v>
      </c>
      <c r="M11" s="3"/>
      <c r="N11" s="3"/>
      <c r="O11" s="3"/>
      <c r="P11" s="3"/>
      <c r="Q11" s="3"/>
      <c r="R11" s="3"/>
      <c r="S11" s="3">
        <f t="shared" si="1"/>
        <v>54</v>
      </c>
      <c r="T11" s="3">
        <f t="shared" si="2"/>
        <v>11</v>
      </c>
      <c r="U11" s="3">
        <v>2</v>
      </c>
      <c r="V11" s="4">
        <f t="shared" si="3"/>
        <v>6</v>
      </c>
      <c r="W11" s="3"/>
      <c r="X11" s="3"/>
      <c r="Y11" s="3"/>
      <c r="Z11" s="3"/>
      <c r="AA11" s="3">
        <v>7</v>
      </c>
      <c r="AB11" s="3">
        <f t="shared" si="0"/>
        <v>18</v>
      </c>
      <c r="AC11" s="6">
        <v>8</v>
      </c>
    </row>
    <row r="12" spans="1:29" x14ac:dyDescent="0.25">
      <c r="A12" s="3" t="s">
        <v>163</v>
      </c>
      <c r="B12" s="3">
        <v>0</v>
      </c>
      <c r="C12" s="3">
        <v>1</v>
      </c>
      <c r="D12" s="3">
        <v>4</v>
      </c>
      <c r="E12" s="3">
        <v>5</v>
      </c>
      <c r="F12" s="3">
        <v>2</v>
      </c>
      <c r="G12" s="3">
        <v>6</v>
      </c>
      <c r="H12" s="6">
        <v>0</v>
      </c>
      <c r="I12" s="6">
        <v>20</v>
      </c>
      <c r="J12" s="3">
        <v>0</v>
      </c>
      <c r="K12" s="6">
        <v>4</v>
      </c>
      <c r="L12" s="3">
        <v>0</v>
      </c>
      <c r="M12" s="3">
        <v>9</v>
      </c>
      <c r="N12" s="3">
        <v>9</v>
      </c>
      <c r="O12" s="3">
        <v>1</v>
      </c>
      <c r="P12" s="3"/>
      <c r="Q12" s="3"/>
      <c r="R12" s="3"/>
      <c r="S12" s="3">
        <f t="shared" si="1"/>
        <v>61</v>
      </c>
      <c r="T12" s="3">
        <f t="shared" si="2"/>
        <v>14</v>
      </c>
      <c r="U12" s="3">
        <v>3</v>
      </c>
      <c r="V12" s="4">
        <f t="shared" si="3"/>
        <v>5.5454545454545459</v>
      </c>
      <c r="W12" s="3"/>
      <c r="X12" s="3"/>
      <c r="Y12" s="3"/>
      <c r="Z12" s="3"/>
      <c r="AA12" s="3">
        <v>1</v>
      </c>
      <c r="AB12" s="3">
        <f t="shared" si="0"/>
        <v>15</v>
      </c>
      <c r="AC12" s="6">
        <v>7</v>
      </c>
    </row>
    <row r="13" spans="1:29" x14ac:dyDescent="0.25">
      <c r="A13" s="3" t="s">
        <v>213</v>
      </c>
      <c r="B13" s="3">
        <v>20</v>
      </c>
      <c r="C13" s="3">
        <v>7</v>
      </c>
      <c r="D13" s="3">
        <v>1</v>
      </c>
      <c r="E13" s="3">
        <v>1</v>
      </c>
      <c r="F13" s="3">
        <v>12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>
        <f t="shared" si="1"/>
        <v>41</v>
      </c>
      <c r="T13" s="3">
        <f t="shared" si="2"/>
        <v>5</v>
      </c>
      <c r="U13" s="3"/>
      <c r="V13" s="4">
        <f t="shared" si="3"/>
        <v>8.1999999999999993</v>
      </c>
      <c r="W13" s="3"/>
      <c r="X13" s="3"/>
      <c r="Y13" s="3"/>
      <c r="Z13" s="3"/>
      <c r="AA13" s="3"/>
      <c r="AB13" s="3">
        <f t="shared" si="0"/>
        <v>5</v>
      </c>
      <c r="AC13" s="6">
        <v>3</v>
      </c>
    </row>
    <row r="14" spans="1:29" x14ac:dyDescent="0.25">
      <c r="A14" s="3" t="s">
        <v>214</v>
      </c>
      <c r="B14" s="3">
        <v>3</v>
      </c>
      <c r="C14" s="3">
        <v>1</v>
      </c>
      <c r="D14" s="3">
        <v>0</v>
      </c>
      <c r="E14" s="6">
        <v>8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>
        <f t="shared" si="1"/>
        <v>12</v>
      </c>
      <c r="T14" s="3">
        <f t="shared" si="2"/>
        <v>4</v>
      </c>
      <c r="U14" s="3">
        <v>1</v>
      </c>
      <c r="V14" s="4">
        <f t="shared" si="3"/>
        <v>4</v>
      </c>
      <c r="W14" s="3"/>
      <c r="X14" s="3"/>
      <c r="Y14" s="3"/>
      <c r="Z14" s="3"/>
      <c r="AA14" s="3">
        <v>1</v>
      </c>
      <c r="AB14" s="3">
        <f t="shared" si="0"/>
        <v>5</v>
      </c>
      <c r="AC14" s="6">
        <v>16</v>
      </c>
    </row>
    <row r="15" spans="1:29" x14ac:dyDescent="0.25">
      <c r="A15" s="3" t="s">
        <v>52</v>
      </c>
      <c r="B15" s="3">
        <v>9</v>
      </c>
      <c r="C15" s="3">
        <v>2</v>
      </c>
      <c r="D15" s="3">
        <v>5</v>
      </c>
      <c r="E15" s="3">
        <v>4</v>
      </c>
      <c r="F15" s="3">
        <v>33</v>
      </c>
      <c r="G15" s="3">
        <v>1</v>
      </c>
      <c r="H15" s="3">
        <v>2</v>
      </c>
      <c r="I15" s="3">
        <v>0</v>
      </c>
      <c r="J15" s="3">
        <v>0</v>
      </c>
      <c r="K15" s="3">
        <v>4</v>
      </c>
      <c r="L15" s="3">
        <v>5</v>
      </c>
      <c r="M15" s="3">
        <v>0</v>
      </c>
      <c r="N15" s="3">
        <v>2</v>
      </c>
      <c r="O15" s="3">
        <v>5</v>
      </c>
      <c r="P15" s="3">
        <v>7</v>
      </c>
      <c r="Q15" s="3"/>
      <c r="R15" s="3"/>
      <c r="S15" s="3">
        <f t="shared" si="1"/>
        <v>79</v>
      </c>
      <c r="T15" s="3">
        <f t="shared" si="2"/>
        <v>15</v>
      </c>
      <c r="U15" s="3"/>
      <c r="V15" s="4">
        <f t="shared" si="3"/>
        <v>5.2666666666666666</v>
      </c>
      <c r="W15" s="3"/>
      <c r="X15" s="3"/>
      <c r="Y15" s="3"/>
      <c r="Z15" s="3">
        <v>1</v>
      </c>
      <c r="AA15" s="3"/>
      <c r="AB15" s="3">
        <f t="shared" si="0"/>
        <v>15</v>
      </c>
      <c r="AC15" s="6">
        <v>1</v>
      </c>
    </row>
    <row r="16" spans="1:29" x14ac:dyDescent="0.25">
      <c r="A16" s="3" t="s">
        <v>215</v>
      </c>
      <c r="B16" s="3">
        <v>4</v>
      </c>
      <c r="C16" s="6">
        <v>1</v>
      </c>
      <c r="D16" s="3">
        <v>1</v>
      </c>
      <c r="E16" s="3">
        <v>3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>
        <f t="shared" si="1"/>
        <v>9</v>
      </c>
      <c r="T16" s="3">
        <f t="shared" si="2"/>
        <v>4</v>
      </c>
      <c r="U16" s="3">
        <v>1</v>
      </c>
      <c r="V16" s="4">
        <f t="shared" si="3"/>
        <v>3</v>
      </c>
      <c r="W16" s="3"/>
      <c r="X16" s="3"/>
      <c r="Y16" s="3"/>
      <c r="Z16" s="3"/>
      <c r="AA16" s="3">
        <v>2</v>
      </c>
      <c r="AB16" s="3">
        <f t="shared" si="0"/>
        <v>6</v>
      </c>
      <c r="AC16" s="6">
        <v>12</v>
      </c>
    </row>
    <row r="17" spans="1:29" x14ac:dyDescent="0.25">
      <c r="A17" s="6" t="s">
        <v>42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4"/>
      <c r="W17" s="3"/>
      <c r="X17" s="3"/>
      <c r="Y17" s="3"/>
      <c r="Z17" s="3"/>
      <c r="AA17" s="3"/>
      <c r="AB17" s="3"/>
      <c r="AC17" s="6"/>
    </row>
    <row r="18" spans="1:29" x14ac:dyDescent="0.25">
      <c r="A18" s="3" t="s">
        <v>216</v>
      </c>
      <c r="B18" s="6">
        <v>9</v>
      </c>
      <c r="C18" s="3">
        <v>10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>
        <f>SUM(B18:R18)</f>
        <v>19</v>
      </c>
      <c r="T18" s="3">
        <f>COUNT(B18:R18)</f>
        <v>2</v>
      </c>
      <c r="U18" s="3">
        <v>1</v>
      </c>
      <c r="V18" s="4"/>
      <c r="W18" s="3"/>
      <c r="X18" s="3"/>
      <c r="Y18" s="3"/>
      <c r="Z18" s="3"/>
      <c r="AA18" s="3"/>
      <c r="AB18" s="3">
        <f t="shared" ref="AB18:AB30" si="4">T18+AA18</f>
        <v>2</v>
      </c>
      <c r="AC18" s="6">
        <v>18</v>
      </c>
    </row>
    <row r="19" spans="1:29" x14ac:dyDescent="0.25">
      <c r="A19" s="3" t="s">
        <v>186</v>
      </c>
      <c r="B19" s="3">
        <v>0</v>
      </c>
      <c r="C19" s="3">
        <v>2</v>
      </c>
      <c r="D19" s="3">
        <v>1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>
        <f>SUM(B19:R19)</f>
        <v>3</v>
      </c>
      <c r="T19" s="3">
        <f>COUNT(B19:R19)</f>
        <v>3</v>
      </c>
      <c r="U19" s="3"/>
      <c r="V19" s="4"/>
      <c r="W19" s="3"/>
      <c r="X19" s="3"/>
      <c r="Y19" s="3"/>
      <c r="Z19" s="3"/>
      <c r="AA19" s="3"/>
      <c r="AB19" s="3">
        <f t="shared" si="4"/>
        <v>3</v>
      </c>
      <c r="AC19" s="6">
        <v>23</v>
      </c>
    </row>
    <row r="20" spans="1:29" x14ac:dyDescent="0.25">
      <c r="A20" s="3" t="s">
        <v>217</v>
      </c>
      <c r="B20" s="6">
        <v>0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>
        <f t="shared" ref="S20:S30" si="5">SUM(B20:R20)</f>
        <v>0</v>
      </c>
      <c r="T20" s="3">
        <f t="shared" ref="T20:T30" si="6">COUNT(B20:R20)</f>
        <v>1</v>
      </c>
      <c r="U20" s="3">
        <v>1</v>
      </c>
      <c r="V20" s="4"/>
      <c r="W20" s="3"/>
      <c r="X20" s="3"/>
      <c r="Y20" s="3"/>
      <c r="Z20" s="3"/>
      <c r="AA20" s="3"/>
      <c r="AB20" s="3">
        <f t="shared" si="4"/>
        <v>1</v>
      </c>
      <c r="AC20" s="6">
        <v>22</v>
      </c>
    </row>
    <row r="21" spans="1:29" x14ac:dyDescent="0.25">
      <c r="A21" s="3" t="s">
        <v>218</v>
      </c>
      <c r="B21" s="3">
        <v>0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>
        <f t="shared" si="5"/>
        <v>0</v>
      </c>
      <c r="T21" s="3">
        <f t="shared" si="6"/>
        <v>1</v>
      </c>
      <c r="U21" s="3"/>
      <c r="V21" s="4"/>
      <c r="W21" s="3"/>
      <c r="X21" s="3"/>
      <c r="Y21" s="3"/>
      <c r="Z21" s="3"/>
      <c r="AA21" s="3"/>
      <c r="AB21" s="3">
        <f t="shared" si="4"/>
        <v>1</v>
      </c>
      <c r="AC21" s="6">
        <v>26</v>
      </c>
    </row>
    <row r="22" spans="1:29" x14ac:dyDescent="0.25">
      <c r="A22" s="3" t="s">
        <v>221</v>
      </c>
      <c r="B22" s="3">
        <v>0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>
        <f>SUM(B22:R22)</f>
        <v>0</v>
      </c>
      <c r="T22" s="3">
        <f>COUNT(B22:R22)</f>
        <v>1</v>
      </c>
      <c r="U22" s="3"/>
      <c r="V22" s="4"/>
      <c r="W22" s="3"/>
      <c r="X22" s="3"/>
      <c r="Y22" s="3"/>
      <c r="Z22" s="3"/>
      <c r="AA22" s="3"/>
      <c r="AB22" s="3">
        <f t="shared" si="4"/>
        <v>1</v>
      </c>
      <c r="AC22" s="15" t="s">
        <v>381</v>
      </c>
    </row>
    <row r="23" spans="1:29" x14ac:dyDescent="0.25">
      <c r="A23" s="3" t="s">
        <v>219</v>
      </c>
      <c r="B23" s="3">
        <v>0</v>
      </c>
      <c r="C23" s="3">
        <v>2</v>
      </c>
      <c r="D23" s="3">
        <v>0</v>
      </c>
      <c r="E23" s="3">
        <v>4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>
        <f t="shared" si="5"/>
        <v>6</v>
      </c>
      <c r="T23" s="3">
        <f t="shared" si="6"/>
        <v>4</v>
      </c>
      <c r="U23" s="3"/>
      <c r="V23" s="4"/>
      <c r="W23" s="3"/>
      <c r="X23" s="3"/>
      <c r="Y23" s="3"/>
      <c r="Z23" s="3"/>
      <c r="AA23" s="3"/>
      <c r="AB23" s="3">
        <f t="shared" si="4"/>
        <v>4</v>
      </c>
      <c r="AC23" s="6">
        <v>13</v>
      </c>
    </row>
    <row r="24" spans="1:29" x14ac:dyDescent="0.25">
      <c r="A24" s="3" t="s">
        <v>220</v>
      </c>
      <c r="B24" s="3">
        <v>11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>
        <f t="shared" si="5"/>
        <v>11</v>
      </c>
      <c r="T24" s="3">
        <f t="shared" si="6"/>
        <v>1</v>
      </c>
      <c r="U24" s="3"/>
      <c r="V24" s="4"/>
      <c r="W24" s="3"/>
      <c r="X24" s="3"/>
      <c r="Y24" s="3"/>
      <c r="Z24" s="3"/>
      <c r="AA24" s="3"/>
      <c r="AB24" s="3">
        <f t="shared" si="4"/>
        <v>1</v>
      </c>
      <c r="AC24" s="6">
        <v>21</v>
      </c>
    </row>
    <row r="25" spans="1:29" x14ac:dyDescent="0.25">
      <c r="A25" s="3" t="s">
        <v>222</v>
      </c>
      <c r="B25" s="3">
        <v>0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>
        <f t="shared" si="5"/>
        <v>0</v>
      </c>
      <c r="T25" s="3">
        <f t="shared" si="6"/>
        <v>1</v>
      </c>
      <c r="U25" s="3"/>
      <c r="V25" s="4"/>
      <c r="W25" s="3"/>
      <c r="X25" s="3"/>
      <c r="Y25" s="3"/>
      <c r="Z25" s="3"/>
      <c r="AA25" s="3"/>
      <c r="AB25" s="3">
        <f t="shared" si="4"/>
        <v>1</v>
      </c>
      <c r="AC25" s="6">
        <v>15</v>
      </c>
    </row>
    <row r="26" spans="1:29" x14ac:dyDescent="0.25">
      <c r="A26" s="3" t="s">
        <v>223</v>
      </c>
      <c r="B26" s="6">
        <v>11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>
        <f t="shared" si="5"/>
        <v>11</v>
      </c>
      <c r="T26" s="3">
        <f t="shared" si="6"/>
        <v>1</v>
      </c>
      <c r="U26" s="3">
        <v>1</v>
      </c>
      <c r="V26" s="4"/>
      <c r="W26" s="3"/>
      <c r="X26" s="3"/>
      <c r="Y26" s="3"/>
      <c r="Z26" s="3"/>
      <c r="AA26" s="3"/>
      <c r="AB26" s="3">
        <f t="shared" si="4"/>
        <v>1</v>
      </c>
      <c r="AC26" s="6">
        <v>14</v>
      </c>
    </row>
    <row r="27" spans="1:29" x14ac:dyDescent="0.25">
      <c r="A27" s="3" t="s">
        <v>224</v>
      </c>
      <c r="B27" s="3">
        <v>0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>
        <f t="shared" si="5"/>
        <v>0</v>
      </c>
      <c r="T27" s="3">
        <f t="shared" si="6"/>
        <v>1</v>
      </c>
      <c r="U27" s="3"/>
      <c r="V27" s="4"/>
      <c r="W27" s="3"/>
      <c r="X27" s="3"/>
      <c r="Y27" s="3"/>
      <c r="Z27" s="3"/>
      <c r="AA27" s="3"/>
      <c r="AB27" s="3">
        <f t="shared" si="4"/>
        <v>1</v>
      </c>
      <c r="AC27" s="6">
        <v>25</v>
      </c>
    </row>
    <row r="28" spans="1:29" x14ac:dyDescent="0.25">
      <c r="A28" s="3" t="s">
        <v>225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>
        <f t="shared" si="5"/>
        <v>0</v>
      </c>
      <c r="T28" s="3">
        <f t="shared" si="6"/>
        <v>0</v>
      </c>
      <c r="U28" s="3"/>
      <c r="V28" s="4"/>
      <c r="W28" s="3"/>
      <c r="X28" s="3"/>
      <c r="Y28" s="3"/>
      <c r="Z28" s="3"/>
      <c r="AA28" s="3">
        <v>1</v>
      </c>
      <c r="AB28" s="3">
        <f t="shared" si="4"/>
        <v>1</v>
      </c>
      <c r="AC28" s="6">
        <v>19</v>
      </c>
    </row>
    <row r="29" spans="1:29" x14ac:dyDescent="0.25">
      <c r="A29" s="3" t="s">
        <v>226</v>
      </c>
      <c r="B29" s="3">
        <v>0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>
        <f t="shared" si="5"/>
        <v>0</v>
      </c>
      <c r="T29" s="3">
        <f t="shared" si="6"/>
        <v>1</v>
      </c>
      <c r="U29" s="3"/>
      <c r="V29" s="4"/>
      <c r="W29" s="3"/>
      <c r="X29" s="3"/>
      <c r="Y29" s="3"/>
      <c r="Z29" s="3"/>
      <c r="AA29" s="3"/>
      <c r="AB29" s="3">
        <f t="shared" si="4"/>
        <v>1</v>
      </c>
      <c r="AC29" s="6">
        <v>24</v>
      </c>
    </row>
    <row r="30" spans="1:29" x14ac:dyDescent="0.25">
      <c r="A30" s="3" t="s">
        <v>227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>
        <f t="shared" si="5"/>
        <v>0</v>
      </c>
      <c r="T30" s="3">
        <f t="shared" si="6"/>
        <v>0</v>
      </c>
      <c r="U30" s="3"/>
      <c r="V30" s="4"/>
      <c r="W30" s="3"/>
      <c r="X30" s="3"/>
      <c r="Y30" s="3"/>
      <c r="Z30" s="3"/>
      <c r="AA30" s="3">
        <v>1</v>
      </c>
      <c r="AB30" s="3">
        <f t="shared" si="4"/>
        <v>1</v>
      </c>
      <c r="AC30" s="6">
        <v>20</v>
      </c>
    </row>
    <row r="31" spans="1:29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>
        <f>SUM(S3:S30)</f>
        <v>1343</v>
      </c>
      <c r="T31" s="3">
        <f>SUM(T3:T30)</f>
        <v>169</v>
      </c>
      <c r="U31" s="3">
        <f>SUM(U3:U30)</f>
        <v>26</v>
      </c>
      <c r="V31" s="4">
        <f>S31/(T31-U31)</f>
        <v>9.3916083916083917</v>
      </c>
      <c r="W31" s="3"/>
      <c r="X31" s="3">
        <f>SUM(X3:X30)</f>
        <v>0</v>
      </c>
      <c r="Y31" s="3">
        <f>SUM(Y3:Y30)</f>
        <v>3</v>
      </c>
      <c r="Z31" s="3">
        <f>SUM(Z3:Z30)</f>
        <v>9</v>
      </c>
      <c r="AA31" s="3">
        <f>SUM(AA3:AA30)</f>
        <v>24</v>
      </c>
      <c r="AB31" s="3">
        <f>SUM(AB3:AB30)</f>
        <v>193</v>
      </c>
      <c r="AC31" s="3"/>
    </row>
    <row r="32" spans="1:29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</row>
    <row r="33" spans="1:29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</row>
    <row r="34" spans="1:29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T34" s="6" t="s">
        <v>26</v>
      </c>
      <c r="U34" s="3"/>
      <c r="V34" s="3"/>
      <c r="W34" s="3"/>
      <c r="X34" s="3"/>
      <c r="Y34" s="3"/>
      <c r="Z34" s="3"/>
      <c r="AA34" s="3"/>
      <c r="AB34" s="3"/>
      <c r="AC34" s="3"/>
    </row>
    <row r="35" spans="1:29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U35" s="5" t="s">
        <v>197</v>
      </c>
      <c r="V35" s="5">
        <v>65</v>
      </c>
      <c r="W35" s="3"/>
      <c r="X35" s="3" t="s">
        <v>228</v>
      </c>
      <c r="Y35" s="3"/>
      <c r="Z35" s="3"/>
      <c r="AA35" s="3" t="s">
        <v>93</v>
      </c>
      <c r="AB35" s="3"/>
      <c r="AC35" s="3"/>
    </row>
    <row r="36" spans="1:29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U36" s="5" t="s">
        <v>197</v>
      </c>
      <c r="V36" s="5" t="s">
        <v>22</v>
      </c>
      <c r="X36" s="3" t="s">
        <v>229</v>
      </c>
      <c r="AA36" s="3" t="s">
        <v>230</v>
      </c>
      <c r="AB36" s="3"/>
      <c r="AC36" s="3"/>
    </row>
    <row r="37" spans="1:29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U37" s="5" t="s">
        <v>197</v>
      </c>
      <c r="V37" s="5" t="s">
        <v>233</v>
      </c>
      <c r="W37" s="3"/>
      <c r="X37" s="3" t="s">
        <v>231</v>
      </c>
      <c r="AA37" s="3" t="s">
        <v>232</v>
      </c>
      <c r="AB37" s="3"/>
      <c r="AC37" s="3"/>
    </row>
  </sheetData>
  <phoneticPr fontId="10" type="noConversion"/>
  <pageMargins left="1.1417322834645669" right="0.74803149606299213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R43"/>
  <sheetViews>
    <sheetView workbookViewId="0">
      <pane xSplit="1" ySplit="2" topLeftCell="B15" activePane="bottomRight" state="frozen"/>
      <selection pane="topRight" activeCell="B1" sqref="B1"/>
      <selection pane="bottomLeft" activeCell="A3" sqref="A3"/>
      <selection pane="bottomRight" activeCell="AE28" sqref="AE28"/>
    </sheetView>
  </sheetViews>
  <sheetFormatPr defaultRowHeight="12.5" x14ac:dyDescent="0.25"/>
  <cols>
    <col min="1" max="1" width="8.54296875" customWidth="1"/>
    <col min="2" max="10" width="3.36328125" hidden="1" customWidth="1"/>
    <col min="11" max="11" width="3.6328125" hidden="1" customWidth="1"/>
    <col min="12" max="30" width="3.36328125" hidden="1" customWidth="1"/>
    <col min="31" max="32" width="4.6328125" customWidth="1"/>
    <col min="33" max="33" width="3.90625" customWidth="1"/>
    <col min="34" max="34" width="4.6328125" customWidth="1"/>
    <col min="35" max="35" width="3.08984375" customWidth="1"/>
    <col min="36" max="36" width="3.6328125" customWidth="1"/>
    <col min="37" max="37" width="3.90625" customWidth="1"/>
    <col min="38" max="38" width="3.6328125" customWidth="1"/>
    <col min="39" max="39" width="3.90625" customWidth="1"/>
    <col min="40" max="40" width="4.6328125" customWidth="1"/>
    <col min="41" max="42" width="3.90625" customWidth="1"/>
    <col min="44" max="44" width="4" customWidth="1"/>
  </cols>
  <sheetData>
    <row r="1" spans="1:44" ht="15.5" x14ac:dyDescent="0.35">
      <c r="A1" s="8" t="s">
        <v>114</v>
      </c>
      <c r="B1" s="2"/>
      <c r="C1" s="2"/>
      <c r="D1" s="3"/>
      <c r="E1" s="3"/>
      <c r="F1" s="3"/>
      <c r="G1" s="3" t="s">
        <v>9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I1" s="3" t="s">
        <v>57</v>
      </c>
      <c r="AJ1" s="3"/>
      <c r="AK1" s="3"/>
      <c r="AL1" s="3"/>
      <c r="AM1" s="3"/>
      <c r="AN1" s="3"/>
      <c r="AO1" s="3"/>
      <c r="AP1" s="3"/>
    </row>
    <row r="2" spans="1:44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5" t="s">
        <v>0</v>
      </c>
      <c r="AF2" s="5" t="s">
        <v>1</v>
      </c>
      <c r="AG2" s="5" t="s">
        <v>2</v>
      </c>
      <c r="AH2" s="3" t="s">
        <v>3</v>
      </c>
      <c r="AI2" s="3"/>
      <c r="AJ2" s="5" t="s">
        <v>54</v>
      </c>
      <c r="AK2" s="5" t="s">
        <v>4</v>
      </c>
      <c r="AL2" s="5" t="s">
        <v>5</v>
      </c>
      <c r="AM2" s="5" t="s">
        <v>6</v>
      </c>
      <c r="AN2" s="3" t="s">
        <v>342</v>
      </c>
      <c r="AO2" s="3"/>
      <c r="AP2" s="3"/>
    </row>
    <row r="3" spans="1:44" x14ac:dyDescent="0.25">
      <c r="A3" s="3" t="s">
        <v>10</v>
      </c>
      <c r="B3" s="3">
        <v>36</v>
      </c>
      <c r="C3" s="3">
        <v>9</v>
      </c>
      <c r="D3" s="3">
        <v>50</v>
      </c>
      <c r="E3" s="3">
        <v>25</v>
      </c>
      <c r="F3" s="3">
        <v>5</v>
      </c>
      <c r="G3" s="3">
        <v>46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AD3" s="3"/>
      <c r="AE3" s="3">
        <f t="shared" ref="AE3:AE25" si="0">SUM(A3:AD3)</f>
        <v>171</v>
      </c>
      <c r="AF3" s="3">
        <f t="shared" ref="AF3:AF25" si="1">COUNT(B3:AD3)</f>
        <v>6</v>
      </c>
      <c r="AG3" s="3"/>
      <c r="AH3" s="4">
        <f t="shared" ref="AH3:AH20" si="2">AE3/(AF3-AG3)</f>
        <v>28.5</v>
      </c>
      <c r="AI3" s="3"/>
      <c r="AJ3" s="3"/>
      <c r="AK3" s="3">
        <v>1</v>
      </c>
      <c r="AL3" s="3">
        <v>3</v>
      </c>
      <c r="AM3" s="3">
        <v>2</v>
      </c>
      <c r="AN3" s="3">
        <f t="shared" ref="AN3:AN26" si="3">AF3+AM3</f>
        <v>8</v>
      </c>
      <c r="AO3" s="6">
        <v>30</v>
      </c>
      <c r="AP3" s="6"/>
      <c r="AQ3" s="3"/>
      <c r="AR3" s="6"/>
    </row>
    <row r="4" spans="1:44" x14ac:dyDescent="0.25">
      <c r="A4" s="3" t="s">
        <v>12</v>
      </c>
      <c r="B4" s="6">
        <v>1</v>
      </c>
      <c r="C4" s="6">
        <v>5</v>
      </c>
      <c r="D4" s="6">
        <v>4</v>
      </c>
      <c r="E4" s="6">
        <v>0</v>
      </c>
      <c r="F4" s="3">
        <v>10</v>
      </c>
      <c r="G4" s="3">
        <v>20</v>
      </c>
      <c r="H4" s="3">
        <v>0</v>
      </c>
      <c r="I4" s="3">
        <v>21</v>
      </c>
      <c r="J4" s="3">
        <v>0</v>
      </c>
      <c r="K4" s="3">
        <v>6</v>
      </c>
      <c r="L4" s="3">
        <v>1</v>
      </c>
      <c r="M4" s="3">
        <v>9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AD4" s="3"/>
      <c r="AE4" s="3">
        <f t="shared" si="0"/>
        <v>77</v>
      </c>
      <c r="AF4" s="3">
        <f t="shared" si="1"/>
        <v>12</v>
      </c>
      <c r="AG4" s="3">
        <v>4</v>
      </c>
      <c r="AH4" s="4">
        <f t="shared" si="2"/>
        <v>9.625</v>
      </c>
      <c r="AI4" s="3"/>
      <c r="AJ4" s="3"/>
      <c r="AK4" s="3"/>
      <c r="AL4" s="3"/>
      <c r="AM4" s="3">
        <v>4</v>
      </c>
      <c r="AN4" s="3">
        <f t="shared" si="3"/>
        <v>16</v>
      </c>
      <c r="AO4" s="6">
        <v>4</v>
      </c>
      <c r="AP4" s="6"/>
      <c r="AQ4" s="3"/>
      <c r="AR4" s="6"/>
    </row>
    <row r="5" spans="1:44" x14ac:dyDescent="0.25">
      <c r="A5" s="3" t="s">
        <v>115</v>
      </c>
      <c r="B5" s="3">
        <v>9</v>
      </c>
      <c r="C5" s="3">
        <v>17</v>
      </c>
      <c r="D5" s="3">
        <v>1</v>
      </c>
      <c r="E5" s="3">
        <v>0</v>
      </c>
      <c r="F5" s="3">
        <v>10</v>
      </c>
      <c r="G5" s="6">
        <v>11</v>
      </c>
      <c r="H5" s="3">
        <v>7</v>
      </c>
      <c r="I5" s="3">
        <v>3</v>
      </c>
      <c r="J5" s="6">
        <v>5</v>
      </c>
      <c r="K5" s="3">
        <v>2</v>
      </c>
      <c r="L5" s="3">
        <v>24</v>
      </c>
      <c r="M5" s="3">
        <v>13</v>
      </c>
      <c r="N5" s="3">
        <v>0</v>
      </c>
      <c r="O5" s="3">
        <v>0</v>
      </c>
      <c r="P5" s="3">
        <v>26</v>
      </c>
      <c r="Q5" s="3">
        <v>17</v>
      </c>
      <c r="R5" s="3">
        <v>45</v>
      </c>
      <c r="S5" s="3">
        <v>0</v>
      </c>
      <c r="T5" s="3">
        <v>4</v>
      </c>
      <c r="U5" s="3"/>
      <c r="V5" s="3"/>
      <c r="W5" s="3"/>
      <c r="X5" s="3"/>
      <c r="AD5" s="3"/>
      <c r="AE5" s="3">
        <f>SUM(A5:AD5)</f>
        <v>194</v>
      </c>
      <c r="AF5" s="3">
        <f>COUNT(B5:AD5)</f>
        <v>19</v>
      </c>
      <c r="AG5" s="3">
        <v>2</v>
      </c>
      <c r="AH5" s="4">
        <f t="shared" si="2"/>
        <v>11.411764705882353</v>
      </c>
      <c r="AI5" s="3"/>
      <c r="AJ5" s="3"/>
      <c r="AK5" s="3"/>
      <c r="AL5" s="3">
        <v>2</v>
      </c>
      <c r="AM5" s="3">
        <v>6</v>
      </c>
      <c r="AN5" s="3">
        <f t="shared" si="3"/>
        <v>25</v>
      </c>
      <c r="AO5" s="6">
        <v>94</v>
      </c>
      <c r="AP5" s="6"/>
      <c r="AQ5" s="3"/>
      <c r="AR5" s="6"/>
    </row>
    <row r="6" spans="1:44" x14ac:dyDescent="0.25">
      <c r="A6" s="3" t="s">
        <v>59</v>
      </c>
      <c r="B6" s="6">
        <v>5</v>
      </c>
      <c r="C6" s="6">
        <v>0</v>
      </c>
      <c r="D6" s="6">
        <v>27</v>
      </c>
      <c r="E6" s="6">
        <v>29</v>
      </c>
      <c r="F6" s="3">
        <v>12</v>
      </c>
      <c r="G6" s="3">
        <v>0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AD6" s="3"/>
      <c r="AE6" s="3">
        <f t="shared" si="0"/>
        <v>73</v>
      </c>
      <c r="AF6" s="3">
        <f t="shared" si="1"/>
        <v>6</v>
      </c>
      <c r="AG6" s="3">
        <v>4</v>
      </c>
      <c r="AH6" s="4">
        <f t="shared" si="2"/>
        <v>36.5</v>
      </c>
      <c r="AI6" s="3"/>
      <c r="AJ6" s="3"/>
      <c r="AK6" s="3"/>
      <c r="AL6" s="3">
        <v>2</v>
      </c>
      <c r="AM6" s="3">
        <v>7</v>
      </c>
      <c r="AN6" s="3">
        <f t="shared" si="3"/>
        <v>13</v>
      </c>
      <c r="AO6" s="6">
        <v>85</v>
      </c>
      <c r="AP6" s="6"/>
      <c r="AQ6" s="3"/>
      <c r="AR6" s="6"/>
    </row>
    <row r="7" spans="1:44" x14ac:dyDescent="0.25">
      <c r="A7" s="3" t="s">
        <v>34</v>
      </c>
      <c r="B7" s="3">
        <v>4</v>
      </c>
      <c r="C7" s="3">
        <v>15</v>
      </c>
      <c r="D7" s="3">
        <v>18</v>
      </c>
      <c r="E7" s="3">
        <v>39</v>
      </c>
      <c r="F7" s="3">
        <v>6</v>
      </c>
      <c r="G7" s="3">
        <v>8</v>
      </c>
      <c r="H7" s="3">
        <v>12</v>
      </c>
      <c r="I7" s="3">
        <v>1</v>
      </c>
      <c r="J7" s="6">
        <v>4</v>
      </c>
      <c r="K7" s="3">
        <v>14</v>
      </c>
      <c r="L7" s="3">
        <v>0</v>
      </c>
      <c r="M7" s="3">
        <v>0</v>
      </c>
      <c r="N7" s="3">
        <v>15</v>
      </c>
      <c r="O7" s="3">
        <v>13</v>
      </c>
      <c r="P7" s="3">
        <v>72</v>
      </c>
      <c r="Q7" s="3">
        <v>82</v>
      </c>
      <c r="R7" s="3"/>
      <c r="S7" s="3"/>
      <c r="T7" s="3"/>
      <c r="U7" s="3"/>
      <c r="V7" s="3"/>
      <c r="W7" s="3"/>
      <c r="X7" s="3"/>
      <c r="AD7" s="3"/>
      <c r="AE7" s="3">
        <f t="shared" si="0"/>
        <v>303</v>
      </c>
      <c r="AF7" s="3">
        <f t="shared" si="1"/>
        <v>16</v>
      </c>
      <c r="AG7" s="3">
        <v>1</v>
      </c>
      <c r="AH7" s="4">
        <f t="shared" si="2"/>
        <v>20.2</v>
      </c>
      <c r="AI7" s="3"/>
      <c r="AJ7" s="3"/>
      <c r="AK7" s="3">
        <v>2</v>
      </c>
      <c r="AL7" s="3">
        <v>1</v>
      </c>
      <c r="AM7" s="3">
        <v>1</v>
      </c>
      <c r="AN7" s="3">
        <f t="shared" si="3"/>
        <v>17</v>
      </c>
      <c r="AO7" s="6">
        <v>56</v>
      </c>
      <c r="AP7" s="6"/>
      <c r="AQ7" s="3"/>
      <c r="AR7" s="6"/>
    </row>
    <row r="8" spans="1:44" x14ac:dyDescent="0.25">
      <c r="A8" s="3" t="s">
        <v>104</v>
      </c>
      <c r="B8" s="3">
        <v>2</v>
      </c>
      <c r="C8" s="3">
        <v>23</v>
      </c>
      <c r="D8" s="6">
        <v>6</v>
      </c>
      <c r="E8" s="3">
        <v>4</v>
      </c>
      <c r="F8" s="3">
        <v>8</v>
      </c>
      <c r="G8" s="3">
        <v>16</v>
      </c>
      <c r="H8" s="3">
        <v>6</v>
      </c>
      <c r="I8" s="3">
        <v>7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AD8" s="3"/>
      <c r="AE8" s="3">
        <f t="shared" si="0"/>
        <v>72</v>
      </c>
      <c r="AF8" s="3">
        <f t="shared" si="1"/>
        <v>8</v>
      </c>
      <c r="AG8" s="3">
        <v>1</v>
      </c>
      <c r="AH8" s="4">
        <f t="shared" si="2"/>
        <v>10.285714285714286</v>
      </c>
      <c r="AI8" s="3"/>
      <c r="AJ8" s="3"/>
      <c r="AK8" s="3"/>
      <c r="AL8" s="3"/>
      <c r="AM8" s="3">
        <v>2</v>
      </c>
      <c r="AN8" s="3">
        <f t="shared" si="3"/>
        <v>10</v>
      </c>
      <c r="AO8" s="6">
        <v>91</v>
      </c>
      <c r="AP8" s="6"/>
      <c r="AQ8" s="3"/>
      <c r="AR8" s="6"/>
    </row>
    <row r="9" spans="1:44" x14ac:dyDescent="0.25">
      <c r="A9" s="3" t="s">
        <v>105</v>
      </c>
      <c r="B9" s="3">
        <v>4</v>
      </c>
      <c r="C9" s="3">
        <v>8</v>
      </c>
      <c r="D9" s="3">
        <v>7</v>
      </c>
      <c r="E9" s="3">
        <v>60</v>
      </c>
      <c r="F9" s="3">
        <v>50</v>
      </c>
      <c r="G9" s="6">
        <v>14</v>
      </c>
      <c r="H9" s="6">
        <v>44</v>
      </c>
      <c r="I9" s="3">
        <v>3</v>
      </c>
      <c r="J9" s="3">
        <v>2</v>
      </c>
      <c r="K9" s="3">
        <v>6</v>
      </c>
      <c r="L9" s="6">
        <v>2</v>
      </c>
      <c r="M9" s="6">
        <v>11</v>
      </c>
      <c r="N9" s="3">
        <v>48</v>
      </c>
      <c r="O9" s="6">
        <v>2</v>
      </c>
      <c r="P9" s="3">
        <v>0</v>
      </c>
      <c r="Q9" s="3">
        <v>0</v>
      </c>
      <c r="R9" s="3">
        <v>27</v>
      </c>
      <c r="S9" s="3"/>
      <c r="T9" s="3"/>
      <c r="U9" s="3"/>
      <c r="V9" s="3"/>
      <c r="W9" s="3"/>
      <c r="X9" s="3"/>
      <c r="AD9" s="3"/>
      <c r="AE9" s="3">
        <f t="shared" si="0"/>
        <v>288</v>
      </c>
      <c r="AF9" s="3">
        <f t="shared" si="1"/>
        <v>17</v>
      </c>
      <c r="AG9" s="3">
        <v>5</v>
      </c>
      <c r="AH9" s="4">
        <f t="shared" si="2"/>
        <v>24</v>
      </c>
      <c r="AI9" s="3"/>
      <c r="AJ9" s="3"/>
      <c r="AK9" s="3">
        <v>2</v>
      </c>
      <c r="AL9" s="3">
        <v>3</v>
      </c>
      <c r="AM9" s="3">
        <v>1</v>
      </c>
      <c r="AN9" s="3">
        <f t="shared" si="3"/>
        <v>18</v>
      </c>
      <c r="AO9" s="6">
        <v>90</v>
      </c>
      <c r="AP9" s="6"/>
      <c r="AQ9" s="3"/>
      <c r="AR9" s="6"/>
    </row>
    <row r="10" spans="1:44" x14ac:dyDescent="0.25">
      <c r="A10" s="3" t="s">
        <v>13</v>
      </c>
      <c r="B10" s="3">
        <v>36</v>
      </c>
      <c r="C10" s="3">
        <v>8</v>
      </c>
      <c r="D10" s="3">
        <v>0</v>
      </c>
      <c r="E10" s="3">
        <v>5</v>
      </c>
      <c r="F10" s="3">
        <v>1</v>
      </c>
      <c r="G10" s="3">
        <v>1</v>
      </c>
      <c r="H10" s="3">
        <v>0</v>
      </c>
      <c r="I10" s="3">
        <v>1</v>
      </c>
      <c r="J10" s="3">
        <v>0</v>
      </c>
      <c r="K10" s="6">
        <v>8</v>
      </c>
      <c r="L10" s="3">
        <v>3</v>
      </c>
      <c r="M10" s="6">
        <v>2</v>
      </c>
      <c r="N10" s="6">
        <v>2</v>
      </c>
      <c r="O10" s="3">
        <v>2</v>
      </c>
      <c r="P10" s="3">
        <v>9</v>
      </c>
      <c r="Q10" s="6">
        <v>6</v>
      </c>
      <c r="R10" s="3">
        <v>2</v>
      </c>
      <c r="S10" s="3">
        <v>6</v>
      </c>
      <c r="T10" s="3">
        <v>2</v>
      </c>
      <c r="U10" s="3">
        <v>5</v>
      </c>
      <c r="V10" s="3">
        <v>0</v>
      </c>
      <c r="W10" s="3"/>
      <c r="X10" s="3"/>
      <c r="AD10" s="3"/>
      <c r="AE10" s="3">
        <f t="shared" si="0"/>
        <v>99</v>
      </c>
      <c r="AF10" s="3">
        <f t="shared" si="1"/>
        <v>21</v>
      </c>
      <c r="AG10" s="3">
        <v>4</v>
      </c>
      <c r="AH10" s="4">
        <f t="shared" si="2"/>
        <v>5.8235294117647056</v>
      </c>
      <c r="AI10" s="3"/>
      <c r="AJ10" s="3"/>
      <c r="AK10" s="3"/>
      <c r="AL10" s="3">
        <v>1</v>
      </c>
      <c r="AM10" s="3">
        <v>3</v>
      </c>
      <c r="AN10" s="3">
        <f t="shared" si="3"/>
        <v>24</v>
      </c>
      <c r="AO10" s="6">
        <v>65</v>
      </c>
      <c r="AP10" s="6"/>
      <c r="AQ10" s="3"/>
      <c r="AR10" s="6"/>
    </row>
    <row r="11" spans="1:44" x14ac:dyDescent="0.25">
      <c r="A11" s="3" t="s">
        <v>14</v>
      </c>
      <c r="B11" s="3">
        <v>0</v>
      </c>
      <c r="C11" s="3">
        <v>1</v>
      </c>
      <c r="D11" s="6">
        <v>6</v>
      </c>
      <c r="E11" s="3">
        <v>10</v>
      </c>
      <c r="F11" s="3">
        <v>0</v>
      </c>
      <c r="G11" s="3">
        <v>8</v>
      </c>
      <c r="H11" s="3">
        <v>20</v>
      </c>
      <c r="I11" s="3">
        <v>10</v>
      </c>
      <c r="J11" s="3">
        <v>1</v>
      </c>
      <c r="K11" s="3">
        <v>8</v>
      </c>
      <c r="L11" s="3">
        <v>1</v>
      </c>
      <c r="M11" s="3">
        <v>17</v>
      </c>
      <c r="N11" s="3">
        <v>20</v>
      </c>
      <c r="O11" s="6">
        <v>19</v>
      </c>
      <c r="P11" s="6">
        <v>80</v>
      </c>
      <c r="Q11" s="6">
        <v>0</v>
      </c>
      <c r="R11" s="3">
        <v>0</v>
      </c>
      <c r="S11" s="6">
        <v>0</v>
      </c>
      <c r="T11" s="3"/>
      <c r="U11" s="3"/>
      <c r="V11" s="3"/>
      <c r="W11" s="3"/>
      <c r="X11" s="3"/>
      <c r="AD11" s="3"/>
      <c r="AE11" s="3">
        <f t="shared" si="0"/>
        <v>201</v>
      </c>
      <c r="AF11" s="3">
        <f t="shared" si="1"/>
        <v>18</v>
      </c>
      <c r="AG11" s="3">
        <v>5</v>
      </c>
      <c r="AH11" s="4">
        <f t="shared" si="2"/>
        <v>15.461538461538462</v>
      </c>
      <c r="AI11" s="3"/>
      <c r="AJ11" s="3"/>
      <c r="AK11" s="3">
        <v>1</v>
      </c>
      <c r="AL11" s="3"/>
      <c r="AM11" s="3">
        <v>12</v>
      </c>
      <c r="AN11" s="3">
        <f t="shared" si="3"/>
        <v>30</v>
      </c>
      <c r="AO11" s="6">
        <v>46</v>
      </c>
      <c r="AP11" s="6"/>
      <c r="AQ11" s="3"/>
      <c r="AR11" s="6"/>
    </row>
    <row r="12" spans="1:44" x14ac:dyDescent="0.25">
      <c r="A12" s="3" t="s">
        <v>15</v>
      </c>
      <c r="B12" s="3">
        <v>16</v>
      </c>
      <c r="C12" s="6">
        <v>3</v>
      </c>
      <c r="D12" s="3">
        <v>35</v>
      </c>
      <c r="E12" s="3">
        <v>76</v>
      </c>
      <c r="F12" s="3">
        <v>5</v>
      </c>
      <c r="G12" s="3">
        <v>31</v>
      </c>
      <c r="H12" s="3">
        <v>17</v>
      </c>
      <c r="I12" s="3">
        <v>1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AD12" s="3"/>
      <c r="AE12" s="3">
        <f t="shared" si="0"/>
        <v>184</v>
      </c>
      <c r="AF12" s="3">
        <f t="shared" si="1"/>
        <v>8</v>
      </c>
      <c r="AG12" s="3">
        <v>1</v>
      </c>
      <c r="AH12" s="4">
        <f t="shared" si="2"/>
        <v>26.285714285714285</v>
      </c>
      <c r="AI12" s="3"/>
      <c r="AJ12" s="3"/>
      <c r="AK12" s="3">
        <v>1</v>
      </c>
      <c r="AL12" s="3">
        <v>2</v>
      </c>
      <c r="AM12" s="3">
        <v>2</v>
      </c>
      <c r="AN12" s="3">
        <f t="shared" si="3"/>
        <v>10</v>
      </c>
      <c r="AO12" s="6">
        <v>72</v>
      </c>
      <c r="AP12" s="6"/>
      <c r="AQ12" s="3"/>
      <c r="AR12" s="6"/>
    </row>
    <row r="13" spans="1:44" x14ac:dyDescent="0.25">
      <c r="A13" s="3" t="s">
        <v>16</v>
      </c>
      <c r="B13" s="3">
        <v>20</v>
      </c>
      <c r="C13" s="3">
        <v>1</v>
      </c>
      <c r="D13" s="3">
        <v>12</v>
      </c>
      <c r="E13" s="3">
        <v>13</v>
      </c>
      <c r="F13" s="3">
        <v>0</v>
      </c>
      <c r="G13" s="3">
        <v>1</v>
      </c>
      <c r="H13" s="6">
        <v>10</v>
      </c>
      <c r="I13" s="6">
        <v>52</v>
      </c>
      <c r="J13" s="6">
        <v>12</v>
      </c>
      <c r="K13" s="3">
        <v>2</v>
      </c>
      <c r="L13" s="3">
        <v>13</v>
      </c>
      <c r="M13" s="3">
        <v>11</v>
      </c>
      <c r="N13" s="6">
        <v>26</v>
      </c>
      <c r="O13" s="3">
        <v>0</v>
      </c>
      <c r="P13" s="3">
        <v>8</v>
      </c>
      <c r="Q13" s="3">
        <v>17</v>
      </c>
      <c r="R13" s="3"/>
      <c r="S13" s="3"/>
      <c r="T13" s="3"/>
      <c r="U13" s="3"/>
      <c r="V13" s="3"/>
      <c r="W13" s="3"/>
      <c r="X13" s="3"/>
      <c r="AD13" s="3"/>
      <c r="AE13" s="3">
        <f t="shared" si="0"/>
        <v>198</v>
      </c>
      <c r="AF13" s="3">
        <f t="shared" si="1"/>
        <v>16</v>
      </c>
      <c r="AG13" s="3">
        <v>3</v>
      </c>
      <c r="AH13" s="4">
        <f t="shared" si="2"/>
        <v>15.23076923076923</v>
      </c>
      <c r="AI13" s="3"/>
      <c r="AJ13" s="3"/>
      <c r="AK13" s="3">
        <v>1</v>
      </c>
      <c r="AL13" s="3">
        <v>1</v>
      </c>
      <c r="AM13" s="3">
        <v>10</v>
      </c>
      <c r="AN13" s="3">
        <f t="shared" si="3"/>
        <v>26</v>
      </c>
      <c r="AO13" s="6">
        <v>66</v>
      </c>
      <c r="AP13" s="6"/>
      <c r="AQ13" s="3"/>
      <c r="AR13" s="6"/>
    </row>
    <row r="14" spans="1:44" x14ac:dyDescent="0.25">
      <c r="A14" s="3" t="s">
        <v>17</v>
      </c>
      <c r="B14" s="3">
        <v>0</v>
      </c>
      <c r="C14" s="3">
        <v>12</v>
      </c>
      <c r="D14" s="3">
        <v>21</v>
      </c>
      <c r="E14" s="3">
        <v>9</v>
      </c>
      <c r="F14" s="3">
        <v>21</v>
      </c>
      <c r="G14" s="3">
        <v>0</v>
      </c>
      <c r="H14" s="3">
        <v>3</v>
      </c>
      <c r="I14" s="6">
        <v>1</v>
      </c>
      <c r="J14" s="3">
        <v>15</v>
      </c>
      <c r="K14" s="6">
        <v>1</v>
      </c>
      <c r="L14" s="6">
        <v>15</v>
      </c>
      <c r="M14" s="3">
        <v>1</v>
      </c>
      <c r="N14" s="3">
        <v>13</v>
      </c>
      <c r="O14" s="3">
        <v>6</v>
      </c>
      <c r="P14" s="3">
        <v>11</v>
      </c>
      <c r="Q14" s="3">
        <v>34</v>
      </c>
      <c r="R14" s="6">
        <v>5</v>
      </c>
      <c r="S14" s="3">
        <v>1</v>
      </c>
      <c r="T14" s="3">
        <v>0</v>
      </c>
      <c r="U14" s="3">
        <v>7</v>
      </c>
      <c r="V14" s="3"/>
      <c r="W14" s="3"/>
      <c r="X14" s="3"/>
      <c r="AD14" s="3"/>
      <c r="AE14" s="3">
        <f t="shared" si="0"/>
        <v>176</v>
      </c>
      <c r="AF14" s="3">
        <f t="shared" si="1"/>
        <v>20</v>
      </c>
      <c r="AG14" s="3">
        <v>4</v>
      </c>
      <c r="AH14" s="4">
        <f t="shared" si="2"/>
        <v>11</v>
      </c>
      <c r="AI14" s="3"/>
      <c r="AJ14" s="3"/>
      <c r="AK14" s="3"/>
      <c r="AL14" s="3">
        <v>1</v>
      </c>
      <c r="AM14" s="3">
        <v>3</v>
      </c>
      <c r="AN14" s="3">
        <f t="shared" si="3"/>
        <v>23</v>
      </c>
      <c r="AO14" s="6">
        <v>70</v>
      </c>
      <c r="AP14" s="6"/>
      <c r="AQ14" s="3"/>
      <c r="AR14" s="6"/>
    </row>
    <row r="15" spans="1:44" x14ac:dyDescent="0.25">
      <c r="A15" s="3" t="s">
        <v>80</v>
      </c>
      <c r="B15" s="3">
        <v>13</v>
      </c>
      <c r="C15" s="3">
        <v>3</v>
      </c>
      <c r="D15" s="3">
        <v>17</v>
      </c>
      <c r="E15" s="3">
        <v>8</v>
      </c>
      <c r="F15" s="3">
        <v>0</v>
      </c>
      <c r="G15" s="3">
        <v>6</v>
      </c>
      <c r="H15" s="6">
        <v>32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AD15" s="3"/>
      <c r="AE15" s="3">
        <f t="shared" si="0"/>
        <v>79</v>
      </c>
      <c r="AF15" s="3">
        <f t="shared" si="1"/>
        <v>7</v>
      </c>
      <c r="AG15" s="3">
        <v>1</v>
      </c>
      <c r="AH15" s="4">
        <f t="shared" si="2"/>
        <v>13.166666666666666</v>
      </c>
      <c r="AI15" s="3"/>
      <c r="AJ15" s="3"/>
      <c r="AK15" s="3"/>
      <c r="AL15" s="3">
        <v>1</v>
      </c>
      <c r="AM15" s="3"/>
      <c r="AN15" s="3">
        <f t="shared" si="3"/>
        <v>7</v>
      </c>
      <c r="AO15" s="6">
        <v>89</v>
      </c>
      <c r="AP15" s="6"/>
      <c r="AQ15" s="3"/>
      <c r="AR15" s="6"/>
    </row>
    <row r="16" spans="1:44" x14ac:dyDescent="0.25">
      <c r="A16" s="3" t="s">
        <v>19</v>
      </c>
      <c r="B16" s="3">
        <v>2</v>
      </c>
      <c r="C16" s="3">
        <v>1</v>
      </c>
      <c r="D16" s="6">
        <v>0</v>
      </c>
      <c r="E16" s="3">
        <v>0</v>
      </c>
      <c r="F16" s="3">
        <v>0</v>
      </c>
      <c r="G16" s="6">
        <v>0</v>
      </c>
      <c r="H16" s="3">
        <v>14</v>
      </c>
      <c r="I16" s="3">
        <v>10</v>
      </c>
      <c r="J16" s="3">
        <v>0</v>
      </c>
      <c r="K16" s="6">
        <v>6</v>
      </c>
      <c r="L16" s="3">
        <v>5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AD16" s="3"/>
      <c r="AE16" s="3">
        <f t="shared" si="0"/>
        <v>38</v>
      </c>
      <c r="AF16" s="3">
        <f t="shared" si="1"/>
        <v>11</v>
      </c>
      <c r="AG16" s="3">
        <v>3</v>
      </c>
      <c r="AH16" s="4">
        <f t="shared" si="2"/>
        <v>4.75</v>
      </c>
      <c r="AI16" s="3"/>
      <c r="AJ16" s="3"/>
      <c r="AK16" s="3"/>
      <c r="AL16" s="3"/>
      <c r="AM16" s="3">
        <v>1</v>
      </c>
      <c r="AN16" s="3">
        <f t="shared" si="3"/>
        <v>12</v>
      </c>
      <c r="AO16" s="6">
        <v>8</v>
      </c>
      <c r="AP16" s="6"/>
      <c r="AQ16" s="3"/>
      <c r="AR16" s="6"/>
    </row>
    <row r="17" spans="1:44" x14ac:dyDescent="0.25">
      <c r="A17" s="3" t="s">
        <v>52</v>
      </c>
      <c r="B17" s="3">
        <v>24</v>
      </c>
      <c r="C17" s="3">
        <v>19</v>
      </c>
      <c r="D17" s="3">
        <v>17</v>
      </c>
      <c r="E17" s="3">
        <v>0</v>
      </c>
      <c r="F17" s="3">
        <v>2</v>
      </c>
      <c r="G17" s="3">
        <v>8</v>
      </c>
      <c r="H17" s="3">
        <v>1</v>
      </c>
      <c r="I17" s="3">
        <v>35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AD17" s="3"/>
      <c r="AE17" s="3">
        <f t="shared" si="0"/>
        <v>106</v>
      </c>
      <c r="AF17" s="3">
        <f t="shared" si="1"/>
        <v>8</v>
      </c>
      <c r="AG17" s="3"/>
      <c r="AH17" s="4">
        <f t="shared" si="2"/>
        <v>13.25</v>
      </c>
      <c r="AI17" s="3"/>
      <c r="AJ17" s="3"/>
      <c r="AK17" s="3"/>
      <c r="AL17" s="3">
        <v>1</v>
      </c>
      <c r="AM17" s="3"/>
      <c r="AN17" s="3">
        <f t="shared" si="3"/>
        <v>8</v>
      </c>
      <c r="AO17" s="6">
        <v>1</v>
      </c>
      <c r="AP17" s="6"/>
      <c r="AQ17" s="3"/>
      <c r="AR17" s="6"/>
    </row>
    <row r="18" spans="1:44" x14ac:dyDescent="0.25">
      <c r="A18" s="3" t="s">
        <v>20</v>
      </c>
      <c r="B18" s="3">
        <v>28</v>
      </c>
      <c r="C18" s="3">
        <v>8</v>
      </c>
      <c r="D18" s="3">
        <v>19</v>
      </c>
      <c r="E18" s="3">
        <v>55</v>
      </c>
      <c r="F18" s="3">
        <v>52</v>
      </c>
      <c r="G18" s="3">
        <v>1</v>
      </c>
      <c r="H18" s="6">
        <v>16</v>
      </c>
      <c r="I18" s="3">
        <v>7</v>
      </c>
      <c r="J18" s="3">
        <v>1</v>
      </c>
      <c r="K18" s="3">
        <v>4</v>
      </c>
      <c r="L18" s="6">
        <v>63</v>
      </c>
      <c r="M18" s="3">
        <v>0</v>
      </c>
      <c r="N18" s="3">
        <v>43</v>
      </c>
      <c r="O18" s="6">
        <v>75</v>
      </c>
      <c r="P18" s="3">
        <v>50</v>
      </c>
      <c r="Q18" s="3">
        <v>29</v>
      </c>
      <c r="R18" s="3">
        <v>47</v>
      </c>
      <c r="S18" s="3">
        <v>6</v>
      </c>
      <c r="T18" s="3">
        <v>13</v>
      </c>
      <c r="U18" s="6">
        <v>0</v>
      </c>
      <c r="V18" s="3">
        <v>1</v>
      </c>
      <c r="W18" s="6">
        <v>1</v>
      </c>
      <c r="X18" s="3">
        <v>43</v>
      </c>
      <c r="Y18" s="3">
        <v>0</v>
      </c>
      <c r="Z18" s="3">
        <v>20</v>
      </c>
      <c r="AA18" s="3">
        <v>0</v>
      </c>
      <c r="AB18" s="3">
        <v>2</v>
      </c>
      <c r="AC18" s="3">
        <v>1</v>
      </c>
      <c r="AD18" s="3"/>
      <c r="AE18" s="3">
        <f t="shared" si="0"/>
        <v>585</v>
      </c>
      <c r="AF18" s="3">
        <f t="shared" si="1"/>
        <v>28</v>
      </c>
      <c r="AG18" s="3">
        <v>5</v>
      </c>
      <c r="AH18" s="4">
        <f t="shared" si="2"/>
        <v>25.434782608695652</v>
      </c>
      <c r="AI18" s="3"/>
      <c r="AJ18" s="3"/>
      <c r="AK18" s="3">
        <v>5</v>
      </c>
      <c r="AL18" s="3">
        <v>5</v>
      </c>
      <c r="AM18" s="3">
        <v>3</v>
      </c>
      <c r="AN18" s="3">
        <f t="shared" si="3"/>
        <v>31</v>
      </c>
      <c r="AO18" s="6">
        <v>58</v>
      </c>
      <c r="AP18" s="6"/>
      <c r="AQ18" s="3"/>
      <c r="AR18" s="6"/>
    </row>
    <row r="19" spans="1:44" x14ac:dyDescent="0.25">
      <c r="A19" s="3" t="s">
        <v>21</v>
      </c>
      <c r="B19" s="3">
        <v>4</v>
      </c>
      <c r="C19" s="3">
        <v>25</v>
      </c>
      <c r="D19" s="3">
        <v>4</v>
      </c>
      <c r="E19" s="3">
        <v>11</v>
      </c>
      <c r="F19" s="3">
        <v>9</v>
      </c>
      <c r="G19" s="3">
        <v>1</v>
      </c>
      <c r="H19" s="3">
        <v>5</v>
      </c>
      <c r="I19" s="3">
        <v>23</v>
      </c>
      <c r="J19" s="3">
        <v>2</v>
      </c>
      <c r="K19" s="6">
        <v>4</v>
      </c>
      <c r="L19" s="3">
        <v>13</v>
      </c>
      <c r="M19" s="3">
        <v>11</v>
      </c>
      <c r="N19" s="3">
        <v>39</v>
      </c>
      <c r="O19" s="3">
        <v>44</v>
      </c>
      <c r="P19" s="3">
        <v>5</v>
      </c>
      <c r="Q19" s="3">
        <v>13</v>
      </c>
      <c r="R19" s="3">
        <v>12</v>
      </c>
      <c r="S19" s="3">
        <v>40</v>
      </c>
      <c r="T19" s="6">
        <v>4</v>
      </c>
      <c r="U19" s="6">
        <v>0</v>
      </c>
      <c r="V19" s="3">
        <v>14</v>
      </c>
      <c r="W19" s="3">
        <v>0</v>
      </c>
      <c r="X19" s="3">
        <v>3</v>
      </c>
      <c r="Y19" s="3">
        <v>0</v>
      </c>
      <c r="AD19" s="3"/>
      <c r="AE19" s="3">
        <f t="shared" si="0"/>
        <v>286</v>
      </c>
      <c r="AF19" s="3">
        <f t="shared" si="1"/>
        <v>24</v>
      </c>
      <c r="AG19" s="3">
        <v>3</v>
      </c>
      <c r="AH19" s="4">
        <f t="shared" si="2"/>
        <v>13.619047619047619</v>
      </c>
      <c r="AI19" s="3"/>
      <c r="AJ19" s="3"/>
      <c r="AK19" s="3"/>
      <c r="AL19" s="3">
        <v>4</v>
      </c>
      <c r="AM19" s="3">
        <v>5</v>
      </c>
      <c r="AN19" s="3">
        <f t="shared" si="3"/>
        <v>29</v>
      </c>
      <c r="AO19" s="6">
        <v>60</v>
      </c>
      <c r="AP19" s="6"/>
      <c r="AQ19" s="3"/>
      <c r="AR19" s="6"/>
    </row>
    <row r="20" spans="1:44" x14ac:dyDescent="0.25">
      <c r="A20" s="3" t="s">
        <v>23</v>
      </c>
      <c r="B20" s="6">
        <v>1</v>
      </c>
      <c r="C20" s="3">
        <v>1</v>
      </c>
      <c r="D20" s="6">
        <v>5</v>
      </c>
      <c r="E20" s="6">
        <v>0</v>
      </c>
      <c r="F20" s="3">
        <v>13</v>
      </c>
      <c r="G20" s="6">
        <v>5</v>
      </c>
      <c r="H20" s="3">
        <v>8</v>
      </c>
      <c r="I20" s="3">
        <v>7</v>
      </c>
      <c r="J20" s="3">
        <v>8</v>
      </c>
      <c r="K20" s="3">
        <v>0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AD20" s="3"/>
      <c r="AE20" s="3">
        <f t="shared" si="0"/>
        <v>48</v>
      </c>
      <c r="AF20" s="3">
        <f t="shared" si="1"/>
        <v>10</v>
      </c>
      <c r="AG20" s="3">
        <v>4</v>
      </c>
      <c r="AH20" s="4">
        <f t="shared" si="2"/>
        <v>8</v>
      </c>
      <c r="AI20" s="3"/>
      <c r="AJ20" s="3"/>
      <c r="AK20" s="3"/>
      <c r="AL20" s="3"/>
      <c r="AM20" s="3">
        <v>3</v>
      </c>
      <c r="AN20" s="3">
        <f t="shared" si="3"/>
        <v>13</v>
      </c>
      <c r="AO20" s="6">
        <v>61</v>
      </c>
      <c r="AP20" s="6"/>
      <c r="AQ20" s="3"/>
      <c r="AR20" s="6"/>
    </row>
    <row r="21" spans="1:44" x14ac:dyDescent="0.25">
      <c r="A21" s="6" t="s">
        <v>281</v>
      </c>
      <c r="B21" s="6"/>
      <c r="C21" s="3"/>
      <c r="D21" s="6"/>
      <c r="E21" s="6"/>
      <c r="F21" s="3"/>
      <c r="G21" s="6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AD21" s="3"/>
      <c r="AE21" s="3"/>
      <c r="AF21" s="3"/>
      <c r="AG21" s="3"/>
      <c r="AH21" s="4"/>
      <c r="AI21" s="3"/>
      <c r="AJ21" s="3"/>
      <c r="AK21" s="3"/>
      <c r="AL21" s="3"/>
      <c r="AM21" s="3"/>
      <c r="AN21" s="3"/>
      <c r="AO21" s="6"/>
      <c r="AP21" s="6"/>
      <c r="AQ21" s="3"/>
      <c r="AR21" s="6"/>
    </row>
    <row r="22" spans="1:44" x14ac:dyDescent="0.25">
      <c r="A22" s="3" t="s">
        <v>11</v>
      </c>
      <c r="B22" s="3">
        <v>14</v>
      </c>
      <c r="C22" s="3">
        <v>0</v>
      </c>
      <c r="D22" s="3">
        <v>8</v>
      </c>
      <c r="E22" s="3">
        <v>0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AD22" s="3"/>
      <c r="AE22" s="3">
        <f>SUM(A22:AD22)</f>
        <v>22</v>
      </c>
      <c r="AF22" s="3">
        <f>COUNT(B22:AD22)</f>
        <v>4</v>
      </c>
      <c r="AG22" s="3"/>
      <c r="AH22" s="4"/>
      <c r="AI22" s="3"/>
      <c r="AJ22" s="3"/>
      <c r="AK22" s="3"/>
      <c r="AL22" s="3"/>
      <c r="AM22" s="3"/>
      <c r="AN22" s="3">
        <f>AF22+AM22</f>
        <v>4</v>
      </c>
      <c r="AO22" s="6">
        <v>63</v>
      </c>
      <c r="AP22" s="6"/>
      <c r="AQ22" s="3"/>
      <c r="AR22" s="6"/>
    </row>
    <row r="23" spans="1:44" x14ac:dyDescent="0.25">
      <c r="A23" s="3" t="s">
        <v>119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>
        <f>SUM(A23:AD23)</f>
        <v>0</v>
      </c>
      <c r="AF23" s="3">
        <f>COUNT(B23:AD23)</f>
        <v>0</v>
      </c>
      <c r="AG23" s="3"/>
      <c r="AH23" s="4"/>
      <c r="AI23" s="3"/>
      <c r="AJ23" s="3"/>
      <c r="AK23" s="3"/>
      <c r="AL23" s="3"/>
      <c r="AM23" s="3">
        <v>1</v>
      </c>
      <c r="AN23" s="3">
        <f>AF23+AM23</f>
        <v>1</v>
      </c>
      <c r="AO23" s="15">
        <v>95</v>
      </c>
      <c r="AP23" s="6"/>
      <c r="AQ23" s="3"/>
      <c r="AR23" s="6"/>
    </row>
    <row r="24" spans="1:44" x14ac:dyDescent="0.25">
      <c r="A24" s="3" t="s">
        <v>78</v>
      </c>
      <c r="B24" s="3">
        <v>28</v>
      </c>
      <c r="C24" s="3">
        <v>18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AD24" s="3"/>
      <c r="AE24" s="3">
        <f t="shared" si="0"/>
        <v>46</v>
      </c>
      <c r="AF24" s="3">
        <f t="shared" si="1"/>
        <v>2</v>
      </c>
      <c r="AG24" s="3"/>
      <c r="AH24" s="4"/>
      <c r="AI24" s="3"/>
      <c r="AJ24" s="3"/>
      <c r="AK24" s="3"/>
      <c r="AL24" s="3">
        <v>1</v>
      </c>
      <c r="AM24" s="3"/>
      <c r="AN24" s="3">
        <f t="shared" si="3"/>
        <v>2</v>
      </c>
      <c r="AO24" s="6">
        <v>87</v>
      </c>
      <c r="AP24" s="6"/>
      <c r="AQ24" s="3"/>
      <c r="AR24" s="6"/>
    </row>
    <row r="25" spans="1:44" x14ac:dyDescent="0.25">
      <c r="A25" s="3" t="s">
        <v>116</v>
      </c>
      <c r="B25" s="3">
        <v>6</v>
      </c>
      <c r="C25" s="3">
        <v>2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AD25" s="3"/>
      <c r="AE25" s="3">
        <f t="shared" si="0"/>
        <v>8</v>
      </c>
      <c r="AF25" s="3">
        <f t="shared" si="1"/>
        <v>2</v>
      </c>
      <c r="AG25" s="3"/>
      <c r="AH25" s="4"/>
      <c r="AI25" s="3"/>
      <c r="AJ25" s="3"/>
      <c r="AK25" s="3"/>
      <c r="AL25" s="3"/>
      <c r="AM25" s="3">
        <v>1</v>
      </c>
      <c r="AN25" s="3">
        <f t="shared" si="3"/>
        <v>3</v>
      </c>
      <c r="AO25" s="6">
        <v>48</v>
      </c>
      <c r="AP25" s="6"/>
      <c r="AQ25" s="6"/>
      <c r="AR25" s="6"/>
    </row>
    <row r="26" spans="1:44" x14ac:dyDescent="0.25">
      <c r="A26" s="3" t="s">
        <v>25</v>
      </c>
      <c r="B26" s="3">
        <v>24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AD26" s="3"/>
      <c r="AE26" s="3">
        <f>SUM(A26:AD26)</f>
        <v>24</v>
      </c>
      <c r="AF26" s="3">
        <f>COUNT(B26:AD26)</f>
        <v>1</v>
      </c>
      <c r="AG26" s="3"/>
      <c r="AH26" s="4"/>
      <c r="AI26" s="3"/>
      <c r="AJ26" s="3"/>
      <c r="AK26" s="3"/>
      <c r="AL26" s="3"/>
      <c r="AM26" s="3"/>
      <c r="AN26" s="3">
        <f t="shared" si="3"/>
        <v>1</v>
      </c>
      <c r="AO26" s="6">
        <v>73</v>
      </c>
      <c r="AP26" s="6"/>
      <c r="AQ26" s="3"/>
      <c r="AR26" s="6"/>
    </row>
    <row r="27" spans="1:44" x14ac:dyDescent="0.25">
      <c r="AP27" s="6"/>
      <c r="AQ27" s="3"/>
      <c r="AR27" s="6"/>
    </row>
    <row r="28" spans="1:44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>
        <f>SUM(AE3:AE26)</f>
        <v>3278</v>
      </c>
      <c r="AF28" s="3">
        <f>SUM(AF3:AF26)</f>
        <v>264</v>
      </c>
      <c r="AG28" s="3">
        <f>SUM(AG3:AG26)</f>
        <v>50</v>
      </c>
      <c r="AH28" s="4">
        <f>AE28/(AF28-AG28)</f>
        <v>15.317757009345794</v>
      </c>
      <c r="AI28" s="3"/>
      <c r="AJ28" s="3">
        <f>SUM(AJ3:AJ26)</f>
        <v>0</v>
      </c>
      <c r="AK28" s="3">
        <f>SUM(AK3:AK26)</f>
        <v>13</v>
      </c>
      <c r="AL28" s="3">
        <f>SUM(AL3:AL26)</f>
        <v>28</v>
      </c>
      <c r="AM28" s="3">
        <f>SUM(AM3:AM26)</f>
        <v>67</v>
      </c>
      <c r="AN28" s="3">
        <f>SUM(AN3:AN26)</f>
        <v>331</v>
      </c>
      <c r="AO28" s="3"/>
      <c r="AP28" s="3"/>
      <c r="AQ28" s="3"/>
      <c r="AR28" s="6"/>
    </row>
    <row r="29" spans="1:44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6"/>
    </row>
    <row r="30" spans="1:44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6" t="s">
        <v>26</v>
      </c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6"/>
    </row>
    <row r="31" spans="1:44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 t="s">
        <v>34</v>
      </c>
      <c r="AG31" s="3"/>
      <c r="AH31" s="3">
        <v>82</v>
      </c>
      <c r="AI31" s="3" t="s">
        <v>142</v>
      </c>
      <c r="AJ31" s="3"/>
      <c r="AK31" s="3"/>
      <c r="AL31" s="3" t="s">
        <v>143</v>
      </c>
      <c r="AM31" s="3"/>
      <c r="AN31" s="3"/>
      <c r="AO31" s="3"/>
      <c r="AP31" s="3"/>
      <c r="AQ31" s="3"/>
      <c r="AR31" s="15"/>
    </row>
    <row r="32" spans="1:44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 t="s">
        <v>139</v>
      </c>
      <c r="AG32" s="3"/>
      <c r="AH32" s="5" t="s">
        <v>140</v>
      </c>
      <c r="AI32" s="3" t="s">
        <v>92</v>
      </c>
      <c r="AJ32" s="3"/>
      <c r="AK32" s="3"/>
      <c r="AL32" s="3" t="s">
        <v>113</v>
      </c>
      <c r="AM32" s="3"/>
      <c r="AN32" s="3"/>
      <c r="AO32" s="3"/>
      <c r="AP32" s="3"/>
    </row>
    <row r="33" spans="1:42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 t="s">
        <v>29</v>
      </c>
      <c r="AG33" s="3"/>
      <c r="AH33" s="3">
        <v>76</v>
      </c>
      <c r="AI33" s="3" t="s">
        <v>124</v>
      </c>
      <c r="AJ33" s="3"/>
      <c r="AK33" s="3"/>
      <c r="AL33" s="3" t="s">
        <v>125</v>
      </c>
      <c r="AM33" s="3"/>
      <c r="AN33" s="3"/>
      <c r="AO33" s="3"/>
      <c r="AP33" s="3"/>
    </row>
    <row r="34" spans="1:42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 t="s">
        <v>20</v>
      </c>
      <c r="AG34" s="3"/>
      <c r="AH34" s="5" t="s">
        <v>129</v>
      </c>
      <c r="AI34" s="3" t="s">
        <v>130</v>
      </c>
      <c r="AJ34" s="3"/>
      <c r="AK34" s="3"/>
      <c r="AL34" s="3" t="s">
        <v>131</v>
      </c>
      <c r="AM34" s="3"/>
      <c r="AN34" s="3"/>
      <c r="AO34" s="3"/>
      <c r="AP34" s="3"/>
    </row>
    <row r="35" spans="1:42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 t="s">
        <v>34</v>
      </c>
      <c r="AG35" s="3"/>
      <c r="AH35" s="5">
        <v>72</v>
      </c>
      <c r="AI35" s="3" t="s">
        <v>27</v>
      </c>
      <c r="AJ35" s="3"/>
      <c r="AK35" s="3"/>
      <c r="AL35" s="9" t="s">
        <v>138</v>
      </c>
      <c r="AM35" s="3"/>
      <c r="AN35" s="3"/>
      <c r="AO35" s="3"/>
      <c r="AP35" s="3"/>
    </row>
    <row r="36" spans="1:42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 t="s">
        <v>20</v>
      </c>
      <c r="AG36" s="3"/>
      <c r="AH36" s="5" t="s">
        <v>122</v>
      </c>
      <c r="AI36" s="3" t="s">
        <v>68</v>
      </c>
      <c r="AJ36" s="3"/>
      <c r="AK36" s="3"/>
      <c r="AL36" s="3" t="s">
        <v>123</v>
      </c>
      <c r="AM36" s="3"/>
      <c r="AN36" s="3"/>
      <c r="AO36" s="3"/>
      <c r="AP36" s="3"/>
    </row>
    <row r="37" spans="1:42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 t="s">
        <v>110</v>
      </c>
      <c r="AG37" s="3"/>
      <c r="AH37" s="3">
        <v>60</v>
      </c>
      <c r="AI37" s="3" t="s">
        <v>27</v>
      </c>
      <c r="AJ37" s="3"/>
      <c r="AK37" s="3"/>
      <c r="AL37" s="3" t="s">
        <v>121</v>
      </c>
      <c r="AM37" s="3"/>
      <c r="AN37" s="3"/>
      <c r="AO37" s="3"/>
      <c r="AP37" s="3"/>
    </row>
    <row r="38" spans="1:42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 t="s">
        <v>20</v>
      </c>
      <c r="AG38" s="3"/>
      <c r="AH38" s="3">
        <v>55</v>
      </c>
      <c r="AI38" s="3" t="s">
        <v>117</v>
      </c>
      <c r="AJ38" s="3"/>
      <c r="AK38" s="3"/>
      <c r="AL38" s="3" t="s">
        <v>118</v>
      </c>
      <c r="AM38" s="3"/>
      <c r="AN38" s="3"/>
      <c r="AO38" s="3"/>
      <c r="AP38" s="3"/>
    </row>
    <row r="39" spans="1:42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 t="s">
        <v>126</v>
      </c>
      <c r="AG39" s="3"/>
      <c r="AH39" s="5" t="s">
        <v>127</v>
      </c>
      <c r="AI39" s="3" t="s">
        <v>124</v>
      </c>
      <c r="AJ39" s="3"/>
      <c r="AK39" s="3"/>
      <c r="AL39" s="3" t="s">
        <v>125</v>
      </c>
      <c r="AM39" s="3"/>
      <c r="AN39" s="3"/>
      <c r="AO39" s="3"/>
      <c r="AP39" s="3"/>
    </row>
    <row r="40" spans="1:42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7"/>
      <c r="AE40" s="3"/>
      <c r="AF40" s="3" t="s">
        <v>20</v>
      </c>
      <c r="AG40" s="3"/>
      <c r="AH40" s="5">
        <v>52</v>
      </c>
      <c r="AI40" s="3" t="s">
        <v>109</v>
      </c>
      <c r="AJ40" s="3"/>
      <c r="AK40" s="9"/>
      <c r="AL40" s="3" t="s">
        <v>120</v>
      </c>
      <c r="AM40" s="3"/>
      <c r="AN40" s="3"/>
    </row>
    <row r="41" spans="1:42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7"/>
      <c r="AE41" s="3"/>
      <c r="AF41" s="3" t="s">
        <v>135</v>
      </c>
      <c r="AG41" s="3"/>
      <c r="AH41" s="5">
        <v>50</v>
      </c>
      <c r="AI41" s="3" t="s">
        <v>136</v>
      </c>
      <c r="AJ41" s="3"/>
      <c r="AK41" s="9"/>
      <c r="AL41" s="3" t="s">
        <v>137</v>
      </c>
      <c r="AM41" s="3"/>
      <c r="AN41" s="3"/>
    </row>
    <row r="42" spans="1:42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7"/>
      <c r="AE42" s="3"/>
      <c r="AF42" s="3" t="s">
        <v>20</v>
      </c>
      <c r="AG42" s="3"/>
      <c r="AH42" s="5">
        <v>50</v>
      </c>
      <c r="AI42" s="3" t="s">
        <v>133</v>
      </c>
      <c r="AJ42" s="3"/>
      <c r="AK42" s="9"/>
      <c r="AL42" s="3" t="s">
        <v>134</v>
      </c>
      <c r="AM42" s="3"/>
      <c r="AN42" s="3"/>
    </row>
    <row r="43" spans="1:42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 t="s">
        <v>110</v>
      </c>
      <c r="AG43" s="3"/>
      <c r="AH43" s="3">
        <v>50</v>
      </c>
      <c r="AI43" s="3" t="s">
        <v>68</v>
      </c>
      <c r="AJ43" s="3"/>
      <c r="AK43" s="3"/>
      <c r="AL43" s="3" t="s">
        <v>123</v>
      </c>
      <c r="AM43" s="3"/>
      <c r="AN43" s="3"/>
    </row>
  </sheetData>
  <phoneticPr fontId="10" type="noConversion"/>
  <printOptions gridLines="1" gridLinesSet="0"/>
  <pageMargins left="1.1417322834645669" right="0.35433070866141736" top="0.59055118110236227" bottom="0.59055118110236227" header="0.51181102362204722" footer="0.51181102362204722"/>
  <pageSetup paperSize="9" scale="90" orientation="portrait" r:id="rId1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R44"/>
  <sheetViews>
    <sheetView workbookViewId="0">
      <pane xSplit="1" ySplit="2" topLeftCell="AE18" activePane="bottomRight" state="frozen"/>
      <selection pane="topRight" activeCell="B1" sqref="B1"/>
      <selection pane="bottomLeft" activeCell="A3" sqref="A3"/>
      <selection pane="bottomRight" activeCell="AE29" sqref="AE29"/>
    </sheetView>
  </sheetViews>
  <sheetFormatPr defaultRowHeight="12.5" x14ac:dyDescent="0.25"/>
  <cols>
    <col min="2" max="29" width="3.6328125" hidden="1" customWidth="1"/>
    <col min="30" max="30" width="4.6328125" hidden="1" customWidth="1"/>
    <col min="31" max="33" width="4.6328125" customWidth="1"/>
    <col min="34" max="34" width="5.6328125" customWidth="1"/>
    <col min="35" max="35" width="4.54296875" customWidth="1"/>
    <col min="36" max="38" width="3.6328125" customWidth="1"/>
    <col min="39" max="40" width="4.6328125" customWidth="1"/>
    <col min="41" max="42" width="4" customWidth="1"/>
    <col min="44" max="44" width="5.08984375" customWidth="1"/>
  </cols>
  <sheetData>
    <row r="1" spans="1:44" ht="15.5" x14ac:dyDescent="0.35">
      <c r="A1" s="8" t="s">
        <v>261</v>
      </c>
      <c r="B1" s="2"/>
      <c r="C1" s="2"/>
      <c r="D1" s="3"/>
      <c r="E1" s="3"/>
      <c r="F1" s="3"/>
      <c r="G1" s="3" t="s">
        <v>9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I1" s="3" t="s">
        <v>57</v>
      </c>
      <c r="AJ1" s="3"/>
      <c r="AK1" s="3"/>
      <c r="AL1" s="3"/>
      <c r="AM1" s="3"/>
      <c r="AN1" s="3"/>
      <c r="AO1" s="3"/>
      <c r="AP1" s="3"/>
    </row>
    <row r="2" spans="1:44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5" t="s">
        <v>0</v>
      </c>
      <c r="AF2" s="5" t="s">
        <v>1</v>
      </c>
      <c r="AG2" s="5" t="s">
        <v>2</v>
      </c>
      <c r="AH2" s="3" t="s">
        <v>3</v>
      </c>
      <c r="AI2" s="3"/>
      <c r="AJ2" s="5" t="s">
        <v>54</v>
      </c>
      <c r="AK2" s="5" t="s">
        <v>4</v>
      </c>
      <c r="AL2" s="5" t="s">
        <v>5</v>
      </c>
      <c r="AM2" s="5" t="s">
        <v>6</v>
      </c>
      <c r="AN2" s="3" t="s">
        <v>342</v>
      </c>
      <c r="AO2" s="3"/>
      <c r="AP2" s="3"/>
    </row>
    <row r="3" spans="1:44" x14ac:dyDescent="0.25">
      <c r="A3" s="3" t="s">
        <v>10</v>
      </c>
      <c r="B3" s="3">
        <v>0</v>
      </c>
      <c r="C3" s="3">
        <v>12</v>
      </c>
      <c r="D3" s="3">
        <v>11</v>
      </c>
      <c r="E3" s="3">
        <v>0</v>
      </c>
      <c r="F3" s="3">
        <v>5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AD3" s="3"/>
      <c r="AE3" s="3">
        <f t="shared" ref="AE3:AE22" si="0">SUM(A3:AD3)</f>
        <v>28</v>
      </c>
      <c r="AF3" s="3">
        <f t="shared" ref="AF3:AF22" si="1">COUNT(B3:AD3)</f>
        <v>5</v>
      </c>
      <c r="AG3" s="3"/>
      <c r="AH3" s="4">
        <f t="shared" ref="AH3:AH23" si="2">AE3/(AF3-AG3)</f>
        <v>5.6</v>
      </c>
      <c r="AI3" s="3"/>
      <c r="AJ3" s="3"/>
      <c r="AK3" s="3"/>
      <c r="AL3" s="3"/>
      <c r="AM3" s="3"/>
      <c r="AN3" s="3">
        <f t="shared" ref="AN3:AN23" si="3">AF3+AM3</f>
        <v>5</v>
      </c>
      <c r="AO3" s="6">
        <v>30</v>
      </c>
      <c r="AP3" s="6"/>
      <c r="AQ3" s="3"/>
      <c r="AR3" s="6"/>
    </row>
    <row r="4" spans="1:44" x14ac:dyDescent="0.25">
      <c r="A4" s="3" t="s">
        <v>11</v>
      </c>
      <c r="B4" s="3">
        <v>1</v>
      </c>
      <c r="C4" s="3">
        <v>6</v>
      </c>
      <c r="D4" s="3">
        <v>7</v>
      </c>
      <c r="E4" s="3">
        <v>1</v>
      </c>
      <c r="F4" s="3">
        <v>1</v>
      </c>
      <c r="G4" s="6">
        <v>4</v>
      </c>
      <c r="H4" s="3">
        <v>8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>
        <f t="shared" si="0"/>
        <v>28</v>
      </c>
      <c r="AF4" s="3">
        <f t="shared" si="1"/>
        <v>7</v>
      </c>
      <c r="AG4" s="3">
        <v>1</v>
      </c>
      <c r="AH4" s="4">
        <f t="shared" si="2"/>
        <v>4.666666666666667</v>
      </c>
      <c r="AI4" s="3"/>
      <c r="AJ4" s="3"/>
      <c r="AK4" s="3"/>
      <c r="AL4" s="3"/>
      <c r="AM4" s="3">
        <v>3</v>
      </c>
      <c r="AN4" s="3">
        <f t="shared" si="3"/>
        <v>10</v>
      </c>
      <c r="AO4" s="6">
        <v>63</v>
      </c>
      <c r="AP4" s="6"/>
      <c r="AQ4" s="3"/>
      <c r="AR4" s="6"/>
    </row>
    <row r="5" spans="1:44" x14ac:dyDescent="0.25">
      <c r="A5" s="3" t="s">
        <v>263</v>
      </c>
      <c r="B5" s="3">
        <v>10</v>
      </c>
      <c r="C5" s="3">
        <v>27</v>
      </c>
      <c r="D5" s="6">
        <v>4</v>
      </c>
      <c r="E5" s="3">
        <v>60</v>
      </c>
      <c r="F5" s="6">
        <v>24</v>
      </c>
      <c r="G5" s="3">
        <v>13</v>
      </c>
      <c r="H5" s="6">
        <v>41</v>
      </c>
      <c r="I5" s="3">
        <v>10</v>
      </c>
      <c r="J5" s="3">
        <v>4</v>
      </c>
      <c r="K5" s="6">
        <v>4</v>
      </c>
      <c r="L5" s="3">
        <v>16</v>
      </c>
      <c r="M5" s="3">
        <v>14</v>
      </c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>
        <f>SUM(A5:AD5)</f>
        <v>227</v>
      </c>
      <c r="AF5" s="3">
        <f>COUNT(B5:AD5)</f>
        <v>12</v>
      </c>
      <c r="AG5" s="3">
        <v>4</v>
      </c>
      <c r="AH5" s="4">
        <f t="shared" si="2"/>
        <v>28.375</v>
      </c>
      <c r="AI5" s="3"/>
      <c r="AJ5" s="3"/>
      <c r="AK5" s="3">
        <v>1</v>
      </c>
      <c r="AL5" s="3">
        <v>2</v>
      </c>
      <c r="AM5" s="3">
        <v>2</v>
      </c>
      <c r="AN5" s="3">
        <f t="shared" si="3"/>
        <v>14</v>
      </c>
      <c r="AO5" s="6">
        <v>96</v>
      </c>
      <c r="AP5" s="6"/>
      <c r="AQ5" s="3"/>
      <c r="AR5" s="6"/>
    </row>
    <row r="6" spans="1:44" x14ac:dyDescent="0.25">
      <c r="A6" s="3" t="s">
        <v>12</v>
      </c>
      <c r="B6" s="3">
        <v>6</v>
      </c>
      <c r="C6" s="6">
        <v>4</v>
      </c>
      <c r="D6" s="3">
        <v>2</v>
      </c>
      <c r="E6" s="3">
        <v>4</v>
      </c>
      <c r="F6" s="3">
        <v>7</v>
      </c>
      <c r="G6" s="3">
        <v>8</v>
      </c>
      <c r="H6" s="3">
        <v>0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>
        <f t="shared" si="0"/>
        <v>31</v>
      </c>
      <c r="AF6" s="3">
        <f t="shared" si="1"/>
        <v>7</v>
      </c>
      <c r="AG6" s="3">
        <v>1</v>
      </c>
      <c r="AH6" s="4">
        <f t="shared" si="2"/>
        <v>5.166666666666667</v>
      </c>
      <c r="AI6" s="3"/>
      <c r="AJ6" s="3"/>
      <c r="AK6" s="3"/>
      <c r="AL6" s="3"/>
      <c r="AM6" s="3">
        <v>2</v>
      </c>
      <c r="AN6" s="3">
        <f t="shared" si="3"/>
        <v>9</v>
      </c>
      <c r="AO6" s="6">
        <v>4</v>
      </c>
      <c r="AP6" s="6"/>
      <c r="AQ6" s="3"/>
      <c r="AR6" s="6"/>
    </row>
    <row r="7" spans="1:44" x14ac:dyDescent="0.25">
      <c r="A7" s="3" t="s">
        <v>271</v>
      </c>
      <c r="B7" s="3">
        <v>0</v>
      </c>
      <c r="C7" s="3">
        <v>8</v>
      </c>
      <c r="D7" s="6">
        <v>1</v>
      </c>
      <c r="E7" s="6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>
        <f>SUM(A7:AD7)</f>
        <v>9</v>
      </c>
      <c r="AF7" s="3">
        <f>COUNT(B7:AD7)</f>
        <v>3</v>
      </c>
      <c r="AG7" s="3">
        <v>1</v>
      </c>
      <c r="AH7" s="4">
        <f t="shared" si="2"/>
        <v>4.5</v>
      </c>
      <c r="AI7" s="3"/>
      <c r="AJ7" s="3"/>
      <c r="AK7" s="3"/>
      <c r="AL7" s="3"/>
      <c r="AM7" s="3">
        <v>10</v>
      </c>
      <c r="AN7" s="3">
        <f t="shared" si="3"/>
        <v>13</v>
      </c>
      <c r="AO7" s="6">
        <v>98</v>
      </c>
      <c r="AP7" s="6"/>
      <c r="AQ7" s="3"/>
      <c r="AR7" s="6"/>
    </row>
    <row r="8" spans="1:44" x14ac:dyDescent="0.25">
      <c r="A8" s="3" t="s">
        <v>115</v>
      </c>
      <c r="B8" s="3">
        <v>10</v>
      </c>
      <c r="C8" s="3">
        <v>20</v>
      </c>
      <c r="D8" s="3">
        <v>1</v>
      </c>
      <c r="E8" s="3">
        <v>10</v>
      </c>
      <c r="F8" s="3">
        <v>21</v>
      </c>
      <c r="G8" s="3">
        <v>39</v>
      </c>
      <c r="H8" s="3">
        <v>9</v>
      </c>
      <c r="I8" s="3">
        <v>18</v>
      </c>
      <c r="J8" s="6">
        <v>4</v>
      </c>
      <c r="K8" s="6">
        <v>15</v>
      </c>
      <c r="L8" s="3">
        <v>1</v>
      </c>
      <c r="M8" s="3">
        <v>29</v>
      </c>
      <c r="N8" s="3">
        <v>8</v>
      </c>
      <c r="O8" s="3">
        <v>7</v>
      </c>
      <c r="P8" s="6">
        <v>13</v>
      </c>
      <c r="Q8" s="3">
        <v>13</v>
      </c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>
        <f>SUM(A8:AD8)</f>
        <v>218</v>
      </c>
      <c r="AF8" s="3">
        <f>COUNT(B8:AD8)</f>
        <v>16</v>
      </c>
      <c r="AG8" s="3">
        <v>3</v>
      </c>
      <c r="AH8" s="4">
        <f t="shared" si="2"/>
        <v>16.76923076923077</v>
      </c>
      <c r="AI8" s="3"/>
      <c r="AJ8" s="3"/>
      <c r="AK8" s="3"/>
      <c r="AL8" s="3">
        <v>2</v>
      </c>
      <c r="AM8" s="3">
        <v>9</v>
      </c>
      <c r="AN8" s="3">
        <f t="shared" si="3"/>
        <v>25</v>
      </c>
      <c r="AO8" s="6">
        <v>94</v>
      </c>
      <c r="AP8" s="6"/>
      <c r="AQ8" s="3"/>
      <c r="AR8" s="6"/>
    </row>
    <row r="9" spans="1:44" x14ac:dyDescent="0.25">
      <c r="A9" s="3" t="s">
        <v>59</v>
      </c>
      <c r="B9" s="6">
        <v>2</v>
      </c>
      <c r="C9" s="6">
        <v>2</v>
      </c>
      <c r="D9" s="6">
        <v>32</v>
      </c>
      <c r="E9" s="6">
        <v>0</v>
      </c>
      <c r="F9" s="6">
        <v>0</v>
      </c>
      <c r="G9" s="3">
        <v>0</v>
      </c>
      <c r="H9" s="6">
        <v>19</v>
      </c>
      <c r="I9" s="6">
        <v>20</v>
      </c>
      <c r="J9" s="3">
        <v>10</v>
      </c>
      <c r="K9" s="6">
        <v>18</v>
      </c>
      <c r="L9" s="3">
        <v>0</v>
      </c>
      <c r="M9" s="3">
        <v>0</v>
      </c>
      <c r="N9" s="6">
        <v>7</v>
      </c>
      <c r="O9" s="3">
        <v>1</v>
      </c>
      <c r="P9" s="6">
        <v>23</v>
      </c>
      <c r="Q9" s="6">
        <v>17</v>
      </c>
      <c r="R9" s="3">
        <v>10</v>
      </c>
      <c r="S9" s="6">
        <v>14</v>
      </c>
      <c r="T9" s="6">
        <v>22</v>
      </c>
      <c r="U9" s="3"/>
      <c r="V9" s="3"/>
      <c r="W9" s="3"/>
      <c r="X9" s="3"/>
      <c r="Y9" s="3"/>
      <c r="Z9" s="3"/>
      <c r="AA9" s="3"/>
      <c r="AB9" s="3"/>
      <c r="AC9" s="3"/>
      <c r="AD9" s="3"/>
      <c r="AE9" s="3">
        <f t="shared" si="0"/>
        <v>197</v>
      </c>
      <c r="AF9" s="3">
        <f t="shared" si="1"/>
        <v>19</v>
      </c>
      <c r="AG9" s="3">
        <v>13</v>
      </c>
      <c r="AH9" s="4">
        <f t="shared" si="2"/>
        <v>32.833333333333336</v>
      </c>
      <c r="AI9" s="3"/>
      <c r="AJ9" s="3"/>
      <c r="AK9" s="3"/>
      <c r="AL9" s="3">
        <v>1</v>
      </c>
      <c r="AM9" s="3">
        <v>12</v>
      </c>
      <c r="AN9" s="3">
        <f t="shared" si="3"/>
        <v>31</v>
      </c>
      <c r="AO9" s="6">
        <v>85</v>
      </c>
      <c r="AP9" s="6"/>
      <c r="AQ9" s="3"/>
      <c r="AR9" s="6"/>
    </row>
    <row r="10" spans="1:44" x14ac:dyDescent="0.25">
      <c r="A10" s="3" t="s">
        <v>34</v>
      </c>
      <c r="B10" s="3">
        <v>37</v>
      </c>
      <c r="C10" s="3">
        <v>33</v>
      </c>
      <c r="D10" s="3">
        <v>14</v>
      </c>
      <c r="E10" s="3">
        <v>3</v>
      </c>
      <c r="F10" s="3">
        <v>8</v>
      </c>
      <c r="G10" s="6">
        <v>24</v>
      </c>
      <c r="H10" s="3">
        <v>10</v>
      </c>
      <c r="I10" s="3">
        <v>26</v>
      </c>
      <c r="J10" s="3">
        <v>18</v>
      </c>
      <c r="K10" s="3">
        <v>9</v>
      </c>
      <c r="L10" s="3">
        <v>23</v>
      </c>
      <c r="M10" s="3">
        <v>21</v>
      </c>
      <c r="N10" s="6">
        <v>45</v>
      </c>
      <c r="O10" s="6">
        <v>41</v>
      </c>
      <c r="P10" s="3">
        <v>32</v>
      </c>
      <c r="Q10" s="6">
        <v>28</v>
      </c>
      <c r="R10" s="3">
        <v>10</v>
      </c>
      <c r="S10" s="3">
        <v>56</v>
      </c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>
        <f t="shared" si="0"/>
        <v>438</v>
      </c>
      <c r="AF10" s="3">
        <f t="shared" si="1"/>
        <v>18</v>
      </c>
      <c r="AG10" s="3">
        <v>4</v>
      </c>
      <c r="AH10" s="4">
        <f t="shared" si="2"/>
        <v>31.285714285714285</v>
      </c>
      <c r="AI10" s="3"/>
      <c r="AJ10" s="3"/>
      <c r="AK10" s="3">
        <v>1</v>
      </c>
      <c r="AL10" s="3">
        <v>7</v>
      </c>
      <c r="AM10" s="3"/>
      <c r="AN10" s="3">
        <f t="shared" si="3"/>
        <v>18</v>
      </c>
      <c r="AO10" s="6">
        <v>56</v>
      </c>
      <c r="AP10" s="6"/>
      <c r="AQ10" s="3"/>
      <c r="AR10" s="6"/>
    </row>
    <row r="11" spans="1:44" x14ac:dyDescent="0.25">
      <c r="A11" s="3" t="s">
        <v>104</v>
      </c>
      <c r="B11" s="3">
        <v>0</v>
      </c>
      <c r="C11" s="6">
        <v>26</v>
      </c>
      <c r="D11" s="6">
        <v>10</v>
      </c>
      <c r="E11" s="3">
        <v>6</v>
      </c>
      <c r="F11" s="3">
        <v>2</v>
      </c>
      <c r="G11" s="3">
        <v>1</v>
      </c>
      <c r="H11" s="3">
        <v>37</v>
      </c>
      <c r="I11" s="3">
        <v>5</v>
      </c>
      <c r="J11" s="6">
        <v>18</v>
      </c>
      <c r="K11" s="3">
        <v>1</v>
      </c>
      <c r="L11" s="3">
        <v>12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>
        <f t="shared" si="0"/>
        <v>118</v>
      </c>
      <c r="AF11" s="3">
        <f t="shared" si="1"/>
        <v>11</v>
      </c>
      <c r="AG11" s="3">
        <v>3</v>
      </c>
      <c r="AH11" s="4">
        <f t="shared" si="2"/>
        <v>14.75</v>
      </c>
      <c r="AI11" s="3"/>
      <c r="AJ11" s="3"/>
      <c r="AK11" s="3"/>
      <c r="AL11" s="3">
        <v>2</v>
      </c>
      <c r="AM11" s="3">
        <v>3</v>
      </c>
      <c r="AN11" s="3">
        <f t="shared" si="3"/>
        <v>14</v>
      </c>
      <c r="AO11" s="6">
        <v>91</v>
      </c>
      <c r="AP11" s="6"/>
      <c r="AQ11" s="3"/>
      <c r="AR11" s="6"/>
    </row>
    <row r="12" spans="1:44" x14ac:dyDescent="0.25">
      <c r="A12" s="3" t="s">
        <v>105</v>
      </c>
      <c r="B12" s="3">
        <v>71</v>
      </c>
      <c r="C12" s="6">
        <v>12</v>
      </c>
      <c r="D12" s="3">
        <v>11</v>
      </c>
      <c r="E12" s="3">
        <v>49</v>
      </c>
      <c r="F12" s="3">
        <v>14</v>
      </c>
      <c r="G12" s="6">
        <v>4</v>
      </c>
      <c r="H12" s="6">
        <v>27</v>
      </c>
      <c r="I12" s="6">
        <v>26</v>
      </c>
      <c r="J12" s="3">
        <v>7</v>
      </c>
      <c r="K12" s="3">
        <v>12</v>
      </c>
      <c r="L12" s="6">
        <v>32</v>
      </c>
      <c r="M12" s="3">
        <v>6</v>
      </c>
      <c r="N12" s="6">
        <v>26</v>
      </c>
      <c r="O12" s="3">
        <v>42</v>
      </c>
      <c r="P12" s="3">
        <v>15</v>
      </c>
      <c r="Q12" s="3">
        <v>35</v>
      </c>
      <c r="R12" s="6">
        <v>11</v>
      </c>
      <c r="S12" s="6">
        <v>67</v>
      </c>
      <c r="T12" s="6">
        <v>145</v>
      </c>
      <c r="U12" s="3">
        <v>8</v>
      </c>
      <c r="V12" s="3">
        <v>11</v>
      </c>
      <c r="W12" s="3">
        <v>45</v>
      </c>
      <c r="X12" s="3"/>
      <c r="Y12" s="3"/>
      <c r="Z12" s="3"/>
      <c r="AA12" s="3"/>
      <c r="AB12" s="3"/>
      <c r="AC12" s="3"/>
      <c r="AD12" s="3"/>
      <c r="AE12" s="3">
        <f t="shared" si="0"/>
        <v>676</v>
      </c>
      <c r="AF12" s="3">
        <f t="shared" si="1"/>
        <v>22</v>
      </c>
      <c r="AG12" s="3">
        <v>9</v>
      </c>
      <c r="AH12" s="4">
        <f t="shared" si="2"/>
        <v>52</v>
      </c>
      <c r="AI12" s="3"/>
      <c r="AJ12" s="3">
        <v>1</v>
      </c>
      <c r="AK12" s="3">
        <v>2</v>
      </c>
      <c r="AL12" s="3">
        <v>8</v>
      </c>
      <c r="AM12" s="3">
        <v>3</v>
      </c>
      <c r="AN12" s="3">
        <f t="shared" si="3"/>
        <v>25</v>
      </c>
      <c r="AO12" s="6">
        <v>90</v>
      </c>
      <c r="AP12" s="6"/>
      <c r="AQ12" s="3"/>
      <c r="AR12" s="6"/>
    </row>
    <row r="13" spans="1:44" x14ac:dyDescent="0.25">
      <c r="A13" s="3" t="s">
        <v>13</v>
      </c>
      <c r="B13" s="3">
        <v>0</v>
      </c>
      <c r="C13" s="3">
        <v>4</v>
      </c>
      <c r="D13" s="3">
        <v>4</v>
      </c>
      <c r="E13" s="3">
        <v>4</v>
      </c>
      <c r="F13" s="3">
        <v>13</v>
      </c>
      <c r="G13" s="3">
        <v>27</v>
      </c>
      <c r="H13" s="3">
        <v>4</v>
      </c>
      <c r="I13" s="3">
        <v>2</v>
      </c>
      <c r="J13" s="3">
        <v>1</v>
      </c>
      <c r="K13" s="6">
        <v>0</v>
      </c>
      <c r="L13" s="6">
        <v>1</v>
      </c>
      <c r="M13" s="3">
        <v>8</v>
      </c>
      <c r="N13" s="6">
        <v>3</v>
      </c>
      <c r="O13" s="3">
        <v>7</v>
      </c>
      <c r="P13" s="6">
        <v>8</v>
      </c>
      <c r="Q13" s="3">
        <v>0</v>
      </c>
      <c r="R13" s="3">
        <v>7</v>
      </c>
      <c r="S13" s="3">
        <v>14</v>
      </c>
      <c r="T13" s="3">
        <v>14</v>
      </c>
      <c r="U13" s="3">
        <v>40</v>
      </c>
      <c r="V13" s="3">
        <v>17</v>
      </c>
      <c r="W13" s="3">
        <v>2</v>
      </c>
      <c r="X13" s="6">
        <v>0</v>
      </c>
      <c r="Y13" s="3">
        <v>22</v>
      </c>
      <c r="Z13" s="3">
        <v>0</v>
      </c>
      <c r="AA13" s="3"/>
      <c r="AB13" s="3"/>
      <c r="AC13" s="3"/>
      <c r="AD13" s="3"/>
      <c r="AE13" s="3">
        <f t="shared" si="0"/>
        <v>202</v>
      </c>
      <c r="AF13" s="3">
        <f t="shared" si="1"/>
        <v>25</v>
      </c>
      <c r="AG13" s="3">
        <v>5</v>
      </c>
      <c r="AH13" s="4">
        <f t="shared" si="2"/>
        <v>10.1</v>
      </c>
      <c r="AI13" s="3"/>
      <c r="AJ13" s="3"/>
      <c r="AK13" s="3"/>
      <c r="AL13" s="3">
        <v>2</v>
      </c>
      <c r="AM13" s="3">
        <v>4</v>
      </c>
      <c r="AN13" s="3">
        <f t="shared" si="3"/>
        <v>29</v>
      </c>
      <c r="AO13" s="6">
        <v>65</v>
      </c>
      <c r="AP13" s="6"/>
      <c r="AQ13" s="3"/>
      <c r="AR13" s="6"/>
    </row>
    <row r="14" spans="1:44" x14ac:dyDescent="0.25">
      <c r="A14" s="3" t="s">
        <v>14</v>
      </c>
      <c r="B14" s="3">
        <v>0</v>
      </c>
      <c r="C14" s="3">
        <v>18</v>
      </c>
      <c r="D14" s="6">
        <v>3</v>
      </c>
      <c r="E14" s="6">
        <v>28</v>
      </c>
      <c r="F14" s="3">
        <v>26</v>
      </c>
      <c r="G14" s="3">
        <v>2</v>
      </c>
      <c r="H14" s="3">
        <v>0</v>
      </c>
      <c r="I14" s="6">
        <v>14</v>
      </c>
      <c r="J14" s="6">
        <v>4</v>
      </c>
      <c r="K14" s="3">
        <v>0</v>
      </c>
      <c r="L14" s="3">
        <v>38</v>
      </c>
      <c r="M14" s="3">
        <v>0</v>
      </c>
      <c r="N14" s="6">
        <v>38</v>
      </c>
      <c r="O14" s="6">
        <v>26</v>
      </c>
      <c r="P14" s="6"/>
      <c r="Q14" s="6"/>
      <c r="R14" s="3"/>
      <c r="S14" s="6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>
        <f t="shared" si="0"/>
        <v>197</v>
      </c>
      <c r="AF14" s="3">
        <f t="shared" si="1"/>
        <v>14</v>
      </c>
      <c r="AG14" s="3">
        <v>6</v>
      </c>
      <c r="AH14" s="4">
        <f t="shared" si="2"/>
        <v>24.625</v>
      </c>
      <c r="AI14" s="3"/>
      <c r="AJ14" s="3"/>
      <c r="AK14" s="3"/>
      <c r="AL14" s="3">
        <v>5</v>
      </c>
      <c r="AM14" s="3">
        <v>15</v>
      </c>
      <c r="AN14" s="3">
        <f t="shared" si="3"/>
        <v>29</v>
      </c>
      <c r="AO14" s="6">
        <v>46</v>
      </c>
      <c r="AP14" s="6"/>
      <c r="AQ14" s="3"/>
      <c r="AR14" s="6"/>
    </row>
    <row r="15" spans="1:44" x14ac:dyDescent="0.25">
      <c r="A15" s="3" t="s">
        <v>15</v>
      </c>
      <c r="B15" s="3">
        <v>10</v>
      </c>
      <c r="C15" s="6">
        <v>19</v>
      </c>
      <c r="D15" s="3">
        <v>1</v>
      </c>
      <c r="E15" s="6">
        <v>3</v>
      </c>
      <c r="F15" s="6">
        <v>24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>
        <f t="shared" si="0"/>
        <v>57</v>
      </c>
      <c r="AF15" s="3">
        <f t="shared" si="1"/>
        <v>5</v>
      </c>
      <c r="AG15" s="3">
        <v>3</v>
      </c>
      <c r="AH15" s="4">
        <f t="shared" si="2"/>
        <v>28.5</v>
      </c>
      <c r="AI15" s="3"/>
      <c r="AJ15" s="3"/>
      <c r="AK15" s="3"/>
      <c r="AL15" s="3"/>
      <c r="AM15" s="3">
        <v>3</v>
      </c>
      <c r="AN15" s="3">
        <f t="shared" si="3"/>
        <v>8</v>
      </c>
      <c r="AO15" s="6">
        <v>72</v>
      </c>
      <c r="AP15" s="6"/>
      <c r="AQ15" s="3"/>
      <c r="AR15" s="6"/>
    </row>
    <row r="16" spans="1:44" x14ac:dyDescent="0.25">
      <c r="A16" s="3" t="s">
        <v>16</v>
      </c>
      <c r="B16" s="3">
        <v>0</v>
      </c>
      <c r="C16" s="3">
        <v>9</v>
      </c>
      <c r="D16" s="3">
        <v>0</v>
      </c>
      <c r="E16" s="6">
        <v>0</v>
      </c>
      <c r="F16" s="3">
        <v>4</v>
      </c>
      <c r="G16" s="3">
        <v>1</v>
      </c>
      <c r="H16" s="3">
        <v>20</v>
      </c>
      <c r="I16" s="3">
        <v>4</v>
      </c>
      <c r="J16" s="3">
        <v>8</v>
      </c>
      <c r="K16" s="6">
        <v>1</v>
      </c>
      <c r="L16" s="3">
        <v>8</v>
      </c>
      <c r="M16" s="3">
        <v>27</v>
      </c>
      <c r="N16" s="6">
        <v>21</v>
      </c>
      <c r="O16" s="3">
        <v>4</v>
      </c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>
        <f t="shared" si="0"/>
        <v>107</v>
      </c>
      <c r="AF16" s="3">
        <f t="shared" si="1"/>
        <v>14</v>
      </c>
      <c r="AG16" s="3">
        <v>3</v>
      </c>
      <c r="AH16" s="4">
        <f t="shared" si="2"/>
        <v>9.7272727272727266</v>
      </c>
      <c r="AI16" s="3"/>
      <c r="AJ16" s="3"/>
      <c r="AK16" s="3"/>
      <c r="AL16" s="3">
        <v>1</v>
      </c>
      <c r="AM16" s="3">
        <v>13</v>
      </c>
      <c r="AN16" s="3">
        <f t="shared" si="3"/>
        <v>27</v>
      </c>
      <c r="AO16" s="6">
        <v>66</v>
      </c>
      <c r="AP16" s="6"/>
      <c r="AQ16" s="3"/>
      <c r="AR16" s="6"/>
    </row>
    <row r="17" spans="1:44" x14ac:dyDescent="0.25">
      <c r="A17" s="3" t="s">
        <v>17</v>
      </c>
      <c r="B17" s="3">
        <v>4</v>
      </c>
      <c r="C17" s="3">
        <v>12</v>
      </c>
      <c r="D17" s="3">
        <v>14</v>
      </c>
      <c r="E17" s="3">
        <v>7</v>
      </c>
      <c r="F17" s="3">
        <v>0</v>
      </c>
      <c r="G17" s="3">
        <v>0</v>
      </c>
      <c r="H17" s="3">
        <v>6</v>
      </c>
      <c r="I17" s="3">
        <v>4</v>
      </c>
      <c r="J17" s="3">
        <v>1</v>
      </c>
      <c r="K17" s="3">
        <v>5</v>
      </c>
      <c r="L17" s="3">
        <v>0</v>
      </c>
      <c r="M17" s="3">
        <v>2</v>
      </c>
      <c r="N17" s="3">
        <v>0</v>
      </c>
      <c r="O17" s="6">
        <v>0</v>
      </c>
      <c r="P17" s="3">
        <v>13</v>
      </c>
      <c r="Q17" s="6">
        <v>27</v>
      </c>
      <c r="R17" s="3">
        <v>9</v>
      </c>
      <c r="S17" s="3">
        <v>7</v>
      </c>
      <c r="T17" s="3">
        <v>6</v>
      </c>
      <c r="U17" s="3">
        <v>5</v>
      </c>
      <c r="V17" s="3">
        <v>0</v>
      </c>
      <c r="W17" s="3">
        <v>16</v>
      </c>
      <c r="X17" s="3"/>
      <c r="Y17" s="3"/>
      <c r="Z17" s="3"/>
      <c r="AA17" s="3"/>
      <c r="AB17" s="3"/>
      <c r="AC17" s="3"/>
      <c r="AD17" s="3"/>
      <c r="AE17" s="3">
        <f t="shared" si="0"/>
        <v>138</v>
      </c>
      <c r="AF17" s="3">
        <f t="shared" si="1"/>
        <v>22</v>
      </c>
      <c r="AG17" s="3">
        <v>2</v>
      </c>
      <c r="AH17" s="4">
        <f t="shared" si="2"/>
        <v>6.9</v>
      </c>
      <c r="AI17" s="3"/>
      <c r="AJ17" s="3"/>
      <c r="AK17" s="3"/>
      <c r="AL17" s="3">
        <v>1</v>
      </c>
      <c r="AM17" s="3">
        <v>3</v>
      </c>
      <c r="AN17" s="3">
        <f t="shared" si="3"/>
        <v>25</v>
      </c>
      <c r="AO17" s="6">
        <v>70</v>
      </c>
      <c r="AP17" s="6"/>
      <c r="AQ17" s="3"/>
      <c r="AR17" s="6"/>
    </row>
    <row r="18" spans="1:44" x14ac:dyDescent="0.25">
      <c r="A18" s="3" t="s">
        <v>19</v>
      </c>
      <c r="B18" s="3">
        <v>4</v>
      </c>
      <c r="C18" s="6">
        <v>4</v>
      </c>
      <c r="D18" s="3">
        <v>4</v>
      </c>
      <c r="E18" s="3">
        <v>9</v>
      </c>
      <c r="F18" s="3">
        <v>4</v>
      </c>
      <c r="G18" s="6">
        <v>3</v>
      </c>
      <c r="H18" s="3">
        <v>1</v>
      </c>
      <c r="I18" s="6">
        <v>2</v>
      </c>
      <c r="J18" s="3">
        <v>2</v>
      </c>
      <c r="K18" s="3">
        <v>10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>
        <f t="shared" si="0"/>
        <v>43</v>
      </c>
      <c r="AF18" s="3">
        <f t="shared" si="1"/>
        <v>10</v>
      </c>
      <c r="AG18" s="3">
        <v>3</v>
      </c>
      <c r="AH18" s="4">
        <f t="shared" si="2"/>
        <v>6.1428571428571432</v>
      </c>
      <c r="AI18" s="3"/>
      <c r="AJ18" s="3"/>
      <c r="AK18" s="3"/>
      <c r="AL18" s="3"/>
      <c r="AM18" s="3">
        <v>9</v>
      </c>
      <c r="AN18" s="3">
        <f t="shared" si="3"/>
        <v>19</v>
      </c>
      <c r="AO18" s="6">
        <v>8</v>
      </c>
      <c r="AP18" s="6"/>
      <c r="AQ18" s="3"/>
      <c r="AR18" s="6"/>
    </row>
    <row r="19" spans="1:44" x14ac:dyDescent="0.25">
      <c r="A19" s="3" t="s">
        <v>52</v>
      </c>
      <c r="B19" s="3">
        <v>8</v>
      </c>
      <c r="C19" s="3">
        <v>3</v>
      </c>
      <c r="D19" s="3">
        <v>1</v>
      </c>
      <c r="E19" s="3">
        <v>0</v>
      </c>
      <c r="F19" s="3">
        <v>4</v>
      </c>
      <c r="G19" s="3">
        <v>0</v>
      </c>
      <c r="H19" s="3">
        <v>30</v>
      </c>
      <c r="I19" s="3">
        <v>5</v>
      </c>
      <c r="J19" s="3">
        <v>16</v>
      </c>
      <c r="K19" s="3">
        <v>4</v>
      </c>
      <c r="L19" s="3">
        <v>10</v>
      </c>
      <c r="M19" s="3">
        <v>5</v>
      </c>
      <c r="N19" s="3">
        <v>0</v>
      </c>
      <c r="O19" s="3">
        <v>25</v>
      </c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>
        <f t="shared" si="0"/>
        <v>111</v>
      </c>
      <c r="AF19" s="3">
        <f t="shared" si="1"/>
        <v>14</v>
      </c>
      <c r="AG19" s="3"/>
      <c r="AH19" s="4">
        <f t="shared" si="2"/>
        <v>7.9285714285714288</v>
      </c>
      <c r="AI19" s="3"/>
      <c r="AJ19" s="3"/>
      <c r="AK19" s="3"/>
      <c r="AL19" s="3">
        <v>2</v>
      </c>
      <c r="AM19" s="3"/>
      <c r="AN19" s="3">
        <f t="shared" si="3"/>
        <v>14</v>
      </c>
      <c r="AO19" s="6">
        <v>1</v>
      </c>
      <c r="AP19" s="6"/>
      <c r="AQ19" s="3"/>
      <c r="AR19" s="6"/>
    </row>
    <row r="20" spans="1:44" x14ac:dyDescent="0.25">
      <c r="A20" s="3" t="s">
        <v>20</v>
      </c>
      <c r="B20" s="3">
        <v>0</v>
      </c>
      <c r="C20" s="3">
        <v>11</v>
      </c>
      <c r="D20" s="3">
        <v>7</v>
      </c>
      <c r="E20" s="3">
        <v>17</v>
      </c>
      <c r="F20" s="3">
        <v>11</v>
      </c>
      <c r="G20" s="3">
        <v>39</v>
      </c>
      <c r="H20" s="3">
        <v>19</v>
      </c>
      <c r="I20" s="3">
        <v>36</v>
      </c>
      <c r="J20" s="3">
        <v>6</v>
      </c>
      <c r="K20" s="6">
        <v>38</v>
      </c>
      <c r="L20" s="3">
        <v>14</v>
      </c>
      <c r="M20" s="3">
        <v>0</v>
      </c>
      <c r="N20" s="3">
        <v>4</v>
      </c>
      <c r="O20" s="3">
        <v>13</v>
      </c>
      <c r="P20" s="3">
        <v>0</v>
      </c>
      <c r="Q20" s="3">
        <v>11</v>
      </c>
      <c r="R20" s="3">
        <v>4</v>
      </c>
      <c r="S20" s="3">
        <v>9</v>
      </c>
      <c r="T20" s="3">
        <v>19</v>
      </c>
      <c r="U20" s="3">
        <v>6</v>
      </c>
      <c r="V20" s="3">
        <v>42</v>
      </c>
      <c r="W20" s="3">
        <v>0</v>
      </c>
      <c r="X20" s="6">
        <v>8</v>
      </c>
      <c r="Y20" s="3">
        <v>4</v>
      </c>
      <c r="Z20" s="6">
        <v>17</v>
      </c>
      <c r="AA20" s="3">
        <v>57</v>
      </c>
      <c r="AB20" s="3"/>
      <c r="AC20" s="3"/>
      <c r="AD20" s="3"/>
      <c r="AE20" s="3">
        <f t="shared" si="0"/>
        <v>392</v>
      </c>
      <c r="AF20" s="3">
        <f t="shared" si="1"/>
        <v>26</v>
      </c>
      <c r="AG20" s="3">
        <v>3</v>
      </c>
      <c r="AH20" s="4">
        <f t="shared" si="2"/>
        <v>17.043478260869566</v>
      </c>
      <c r="AI20" s="3"/>
      <c r="AJ20" s="3"/>
      <c r="AK20" s="3">
        <v>1</v>
      </c>
      <c r="AL20" s="3">
        <v>4</v>
      </c>
      <c r="AM20" s="3">
        <v>4</v>
      </c>
      <c r="AN20" s="3">
        <f t="shared" si="3"/>
        <v>30</v>
      </c>
      <c r="AO20" s="6">
        <v>58</v>
      </c>
      <c r="AP20" s="6"/>
      <c r="AQ20" s="3"/>
      <c r="AR20" s="6"/>
    </row>
    <row r="21" spans="1:44" x14ac:dyDescent="0.25">
      <c r="A21" s="3" t="s">
        <v>21</v>
      </c>
      <c r="B21" s="3">
        <v>7</v>
      </c>
      <c r="C21" s="6">
        <v>1</v>
      </c>
      <c r="D21" s="6">
        <v>12</v>
      </c>
      <c r="E21" s="3">
        <v>11</v>
      </c>
      <c r="F21" s="3">
        <v>47</v>
      </c>
      <c r="G21" s="6">
        <v>8</v>
      </c>
      <c r="H21" s="3">
        <v>0</v>
      </c>
      <c r="I21" s="3">
        <v>1</v>
      </c>
      <c r="J21" s="6">
        <v>4</v>
      </c>
      <c r="K21" s="6">
        <v>10</v>
      </c>
      <c r="L21" s="3">
        <v>12</v>
      </c>
      <c r="M21" s="6">
        <v>0</v>
      </c>
      <c r="N21" s="3">
        <v>4</v>
      </c>
      <c r="O21" s="3">
        <v>27</v>
      </c>
      <c r="P21" s="3">
        <v>1</v>
      </c>
      <c r="Q21" s="3">
        <v>44</v>
      </c>
      <c r="R21" s="6">
        <v>4</v>
      </c>
      <c r="S21" s="3">
        <v>9</v>
      </c>
      <c r="T21" s="3">
        <v>0</v>
      </c>
      <c r="U21" s="3">
        <v>7</v>
      </c>
      <c r="V21" s="3">
        <v>7</v>
      </c>
      <c r="W21" s="3">
        <v>63</v>
      </c>
      <c r="X21" s="3">
        <v>20</v>
      </c>
      <c r="Y21" s="3">
        <v>3</v>
      </c>
      <c r="Z21" s="3"/>
      <c r="AA21" s="3"/>
      <c r="AB21" s="3"/>
      <c r="AC21" s="3"/>
      <c r="AD21" s="3"/>
      <c r="AE21" s="3">
        <f t="shared" si="0"/>
        <v>302</v>
      </c>
      <c r="AF21" s="3">
        <f t="shared" si="1"/>
        <v>24</v>
      </c>
      <c r="AG21" s="3">
        <v>7</v>
      </c>
      <c r="AH21" s="4">
        <f t="shared" si="2"/>
        <v>17.764705882352942</v>
      </c>
      <c r="AI21" s="3"/>
      <c r="AJ21" s="3"/>
      <c r="AK21" s="3">
        <v>1</v>
      </c>
      <c r="AL21" s="3">
        <v>3</v>
      </c>
      <c r="AM21" s="3">
        <v>8</v>
      </c>
      <c r="AN21" s="3">
        <f t="shared" si="3"/>
        <v>32</v>
      </c>
      <c r="AO21" s="6">
        <v>60</v>
      </c>
      <c r="AP21" s="6"/>
      <c r="AQ21" s="3"/>
      <c r="AR21" s="6"/>
    </row>
    <row r="22" spans="1:44" x14ac:dyDescent="0.25">
      <c r="A22" s="3" t="s">
        <v>209</v>
      </c>
      <c r="B22" s="6">
        <v>0</v>
      </c>
      <c r="C22" s="3">
        <v>9</v>
      </c>
      <c r="D22" s="6">
        <v>6</v>
      </c>
      <c r="E22" s="6">
        <v>1</v>
      </c>
      <c r="F22" s="3">
        <v>5</v>
      </c>
      <c r="G22" s="3">
        <v>5</v>
      </c>
      <c r="H22" s="3">
        <v>2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>
        <f t="shared" si="0"/>
        <v>28</v>
      </c>
      <c r="AF22" s="3">
        <f t="shared" si="1"/>
        <v>7</v>
      </c>
      <c r="AG22" s="3">
        <v>3</v>
      </c>
      <c r="AH22" s="4">
        <f t="shared" si="2"/>
        <v>7</v>
      </c>
      <c r="AI22" s="3"/>
      <c r="AJ22" s="3"/>
      <c r="AK22" s="3"/>
      <c r="AL22" s="3"/>
      <c r="AM22" s="3">
        <v>9</v>
      </c>
      <c r="AN22" s="3">
        <f t="shared" si="3"/>
        <v>16</v>
      </c>
      <c r="AO22" s="6">
        <v>61</v>
      </c>
      <c r="AP22" s="6"/>
      <c r="AQ22" s="3"/>
      <c r="AR22" s="6"/>
    </row>
    <row r="23" spans="1:44" x14ac:dyDescent="0.25">
      <c r="A23" s="3" t="s">
        <v>265</v>
      </c>
      <c r="B23" s="6">
        <v>22</v>
      </c>
      <c r="C23" s="6">
        <v>58</v>
      </c>
      <c r="D23" s="3">
        <v>25</v>
      </c>
      <c r="E23" s="6">
        <v>8</v>
      </c>
      <c r="F23" s="3">
        <v>2</v>
      </c>
      <c r="G23" s="3">
        <v>42</v>
      </c>
      <c r="H23" s="3">
        <v>55</v>
      </c>
      <c r="I23" s="3">
        <v>50</v>
      </c>
      <c r="J23" s="3">
        <v>0</v>
      </c>
      <c r="K23" s="6">
        <v>79</v>
      </c>
      <c r="L23" s="3">
        <v>45</v>
      </c>
      <c r="M23" s="3">
        <v>12</v>
      </c>
      <c r="N23" s="3">
        <v>13</v>
      </c>
      <c r="O23" s="3">
        <v>6</v>
      </c>
      <c r="P23" s="3">
        <v>37</v>
      </c>
      <c r="Q23" s="3">
        <v>11</v>
      </c>
      <c r="R23" s="3">
        <v>53</v>
      </c>
      <c r="S23" s="3">
        <v>9</v>
      </c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>
        <f>SUM(A23:AD23)</f>
        <v>527</v>
      </c>
      <c r="AF23" s="3">
        <f>COUNT(B23:AD23)</f>
        <v>18</v>
      </c>
      <c r="AG23" s="3">
        <v>4</v>
      </c>
      <c r="AH23" s="4">
        <f t="shared" si="2"/>
        <v>37.642857142857146</v>
      </c>
      <c r="AI23" s="3"/>
      <c r="AJ23" s="3"/>
      <c r="AK23" s="3">
        <v>5</v>
      </c>
      <c r="AL23" s="3">
        <v>4</v>
      </c>
      <c r="AM23" s="3"/>
      <c r="AN23" s="3">
        <f t="shared" si="3"/>
        <v>18</v>
      </c>
      <c r="AO23" s="6">
        <v>97</v>
      </c>
      <c r="AP23" s="6"/>
      <c r="AQ23" s="3"/>
      <c r="AR23" s="6"/>
    </row>
    <row r="24" spans="1:44" x14ac:dyDescent="0.25">
      <c r="A24" s="6" t="s">
        <v>281</v>
      </c>
      <c r="B24" s="6"/>
      <c r="C24" s="6"/>
      <c r="D24" s="3"/>
      <c r="E24" s="6"/>
      <c r="F24" s="3"/>
      <c r="G24" s="3"/>
      <c r="H24" s="3"/>
      <c r="I24" s="3"/>
      <c r="J24" s="3"/>
      <c r="K24" s="6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4"/>
      <c r="AI24" s="3"/>
      <c r="AJ24" s="3"/>
      <c r="AK24" s="3"/>
      <c r="AL24" s="3"/>
      <c r="AM24" s="3"/>
      <c r="AN24" s="3"/>
      <c r="AO24" s="6"/>
      <c r="AP24" s="6"/>
      <c r="AQ24" s="3"/>
      <c r="AR24" s="6"/>
    </row>
    <row r="25" spans="1:44" x14ac:dyDescent="0.25">
      <c r="A25" s="3" t="s">
        <v>276</v>
      </c>
      <c r="B25" s="3">
        <v>5</v>
      </c>
      <c r="C25" s="3"/>
      <c r="D25" s="3"/>
      <c r="E25" s="3"/>
      <c r="F25" s="3"/>
      <c r="G25" s="6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>
        <f>SUM(A25:AD25)</f>
        <v>5</v>
      </c>
      <c r="AF25" s="3">
        <f>COUNT(B25:AD25)</f>
        <v>1</v>
      </c>
      <c r="AG25" s="3"/>
      <c r="AH25" s="4"/>
      <c r="AI25" s="3"/>
      <c r="AJ25" s="3"/>
      <c r="AK25" s="3"/>
      <c r="AL25" s="3"/>
      <c r="AM25" s="3"/>
      <c r="AN25" s="3">
        <f>AF25+AM25</f>
        <v>1</v>
      </c>
      <c r="AO25" s="6">
        <v>99</v>
      </c>
      <c r="AP25" s="6"/>
      <c r="AQ25" s="3"/>
      <c r="AR25" s="15"/>
    </row>
    <row r="26" spans="1:44" x14ac:dyDescent="0.25">
      <c r="A26" s="3" t="s">
        <v>280</v>
      </c>
      <c r="B26" s="3">
        <v>0</v>
      </c>
      <c r="C26" s="6"/>
      <c r="D26" s="3"/>
      <c r="E26" s="3"/>
      <c r="F26" s="3"/>
      <c r="G26" s="6"/>
      <c r="H26" s="6"/>
      <c r="I26" s="6"/>
      <c r="J26" s="3"/>
      <c r="K26" s="3"/>
      <c r="L26" s="6"/>
      <c r="M26" s="3"/>
      <c r="N26" s="6"/>
      <c r="O26" s="3"/>
      <c r="P26" s="3"/>
      <c r="Q26" s="3"/>
      <c r="R26" s="6"/>
      <c r="S26" s="3"/>
      <c r="T26" s="3"/>
      <c r="U26" s="3"/>
      <c r="V26" s="3"/>
      <c r="W26" s="3"/>
      <c r="X26" s="3"/>
      <c r="AD26" s="3"/>
      <c r="AE26" s="3">
        <f>SUM(A26:AD26)</f>
        <v>0</v>
      </c>
      <c r="AF26" s="3">
        <f>COUNT(B26:AD26)</f>
        <v>1</v>
      </c>
      <c r="AG26" s="3"/>
      <c r="AH26" s="4"/>
      <c r="AI26" s="3"/>
      <c r="AJ26" s="3"/>
      <c r="AK26" s="3"/>
      <c r="AL26" s="3"/>
      <c r="AM26" s="3"/>
      <c r="AN26" s="3">
        <f>AF26+AM26</f>
        <v>1</v>
      </c>
      <c r="AO26" s="6">
        <v>100</v>
      </c>
      <c r="AP26" s="6"/>
    </row>
    <row r="27" spans="1:44" x14ac:dyDescent="0.25">
      <c r="A27" s="3" t="s">
        <v>288</v>
      </c>
      <c r="B27" s="3">
        <v>17</v>
      </c>
      <c r="C27" s="3">
        <v>3</v>
      </c>
      <c r="D27" s="3"/>
      <c r="E27" s="3"/>
      <c r="F27" s="3"/>
      <c r="G27" s="6"/>
      <c r="H27" s="6"/>
      <c r="I27" s="6"/>
      <c r="J27" s="3"/>
      <c r="K27" s="3"/>
      <c r="L27" s="6"/>
      <c r="M27" s="3"/>
      <c r="N27" s="6"/>
      <c r="O27" s="3"/>
      <c r="P27" s="3"/>
      <c r="Q27" s="3"/>
      <c r="R27" s="6"/>
      <c r="S27" s="3"/>
      <c r="T27" s="3"/>
      <c r="U27" s="3"/>
      <c r="V27" s="3"/>
      <c r="W27" s="3"/>
      <c r="X27" s="3"/>
      <c r="AD27" s="3"/>
      <c r="AE27" s="3">
        <f>SUM(A27:AD27)</f>
        <v>20</v>
      </c>
      <c r="AF27" s="3">
        <f>COUNT(B27:AD27)</f>
        <v>2</v>
      </c>
      <c r="AG27" s="3"/>
      <c r="AH27" s="4"/>
      <c r="AI27" s="3"/>
      <c r="AJ27" s="3"/>
      <c r="AK27" s="3"/>
      <c r="AL27" s="3"/>
      <c r="AM27" s="3"/>
      <c r="AN27" s="3">
        <f>AF27+AM27</f>
        <v>2</v>
      </c>
      <c r="AO27" s="6">
        <v>101</v>
      </c>
      <c r="AP27" s="6"/>
    </row>
    <row r="28" spans="1:44" x14ac:dyDescent="0.25">
      <c r="A28" s="3" t="s">
        <v>264</v>
      </c>
      <c r="B28" s="3">
        <v>45</v>
      </c>
      <c r="C28" s="6">
        <v>30</v>
      </c>
      <c r="D28" s="6"/>
      <c r="E28" s="6"/>
      <c r="F28" s="3"/>
      <c r="G28" s="6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AD28" s="3"/>
      <c r="AE28" s="3">
        <f>SUM(A28:AD28)</f>
        <v>75</v>
      </c>
      <c r="AF28" s="3">
        <f>COUNT(B28:AD28)</f>
        <v>2</v>
      </c>
      <c r="AG28" s="3">
        <v>1</v>
      </c>
      <c r="AH28" s="4"/>
      <c r="AI28" s="3"/>
      <c r="AJ28" s="3"/>
      <c r="AK28" s="3"/>
      <c r="AL28" s="3">
        <v>2</v>
      </c>
      <c r="AM28" s="3"/>
      <c r="AN28" s="3">
        <f>AF28+AM28</f>
        <v>2</v>
      </c>
      <c r="AO28" s="6">
        <v>87</v>
      </c>
      <c r="AP28" s="6"/>
    </row>
    <row r="29" spans="1:44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>
        <f>SUM(AE3:AE28)</f>
        <v>4174</v>
      </c>
      <c r="AF29" s="3">
        <f>SUM(AF3:AF28)</f>
        <v>305</v>
      </c>
      <c r="AG29" s="3">
        <f>SUM(AG3:AG28)</f>
        <v>79</v>
      </c>
      <c r="AH29" s="4">
        <f>AE29/(AF29-AG29)</f>
        <v>18.469026548672566</v>
      </c>
      <c r="AI29" s="3"/>
      <c r="AJ29" s="3">
        <f>SUM(AJ3:AJ28)</f>
        <v>1</v>
      </c>
      <c r="AK29" s="3">
        <f>SUM(AK3:AK28)</f>
        <v>11</v>
      </c>
      <c r="AL29" s="3">
        <f>SUM(AL3:AL28)</f>
        <v>46</v>
      </c>
      <c r="AM29" s="3">
        <f>SUM(AM3:AM28)</f>
        <v>112</v>
      </c>
      <c r="AN29" s="3">
        <f>SUM(AN3:AN28)</f>
        <v>417</v>
      </c>
      <c r="AO29" s="3"/>
      <c r="AP29" s="3"/>
    </row>
    <row r="30" spans="1:44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</row>
    <row r="31" spans="1:44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6" t="s">
        <v>26</v>
      </c>
      <c r="AG31" s="3"/>
      <c r="AH31" s="3"/>
      <c r="AI31" s="3"/>
      <c r="AJ31" s="3"/>
      <c r="AK31" s="3"/>
      <c r="AL31" s="3"/>
      <c r="AM31" s="3"/>
      <c r="AN31" s="3"/>
      <c r="AO31" s="3"/>
      <c r="AP31" s="3"/>
    </row>
    <row r="32" spans="1:44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 t="s">
        <v>110</v>
      </c>
      <c r="AG32" s="3"/>
      <c r="AH32" s="5" t="s">
        <v>285</v>
      </c>
      <c r="AI32" s="3" t="s">
        <v>67</v>
      </c>
      <c r="AJ32" s="3"/>
      <c r="AK32" s="3"/>
      <c r="AL32" s="3" t="s">
        <v>284</v>
      </c>
      <c r="AM32" s="3"/>
      <c r="AN32" s="3"/>
      <c r="AO32" s="3"/>
      <c r="AP32" s="3"/>
    </row>
    <row r="33" spans="1:42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 t="s">
        <v>266</v>
      </c>
      <c r="AG33" s="3"/>
      <c r="AH33" s="5" t="s">
        <v>279</v>
      </c>
      <c r="AI33" s="3" t="s">
        <v>277</v>
      </c>
      <c r="AJ33" s="3"/>
      <c r="AK33" s="3"/>
      <c r="AL33" s="3" t="s">
        <v>111</v>
      </c>
      <c r="AM33" s="3"/>
      <c r="AN33" s="3"/>
      <c r="AO33" s="3"/>
      <c r="AP33" s="3"/>
    </row>
    <row r="34" spans="1:42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 t="s">
        <v>110</v>
      </c>
      <c r="AG34" s="3"/>
      <c r="AH34" s="3">
        <v>71</v>
      </c>
      <c r="AI34" s="3" t="s">
        <v>32</v>
      </c>
      <c r="AJ34" s="3"/>
      <c r="AK34" s="3"/>
      <c r="AL34" s="3" t="s">
        <v>262</v>
      </c>
      <c r="AM34" s="3"/>
      <c r="AN34" s="3"/>
      <c r="AO34" s="3"/>
      <c r="AP34" s="3"/>
    </row>
    <row r="35" spans="1:42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 t="s">
        <v>110</v>
      </c>
      <c r="AG35" s="3"/>
      <c r="AH35" s="5" t="s">
        <v>282</v>
      </c>
      <c r="AI35" s="3" t="s">
        <v>92</v>
      </c>
      <c r="AJ35" s="3"/>
      <c r="AK35" s="3"/>
      <c r="AL35" s="3" t="s">
        <v>283</v>
      </c>
      <c r="AM35" s="3"/>
      <c r="AN35" s="3"/>
      <c r="AO35" s="3"/>
      <c r="AP35" s="3"/>
    </row>
    <row r="36" spans="1:42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 t="s">
        <v>21</v>
      </c>
      <c r="AG36" s="3"/>
      <c r="AH36" s="5">
        <v>63</v>
      </c>
      <c r="AI36" s="3" t="s">
        <v>67</v>
      </c>
      <c r="AJ36" s="3"/>
      <c r="AK36" s="3"/>
      <c r="AL36" s="3" t="s">
        <v>284</v>
      </c>
      <c r="AM36" s="3"/>
      <c r="AN36" s="3"/>
      <c r="AO36" s="3"/>
      <c r="AP36" s="3"/>
    </row>
    <row r="37" spans="1:42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 t="s">
        <v>269</v>
      </c>
      <c r="AG37" s="3"/>
      <c r="AH37" s="3">
        <v>60</v>
      </c>
      <c r="AI37" s="3" t="s">
        <v>84</v>
      </c>
      <c r="AJ37" s="3"/>
      <c r="AK37" s="3"/>
      <c r="AL37" s="3" t="s">
        <v>270</v>
      </c>
      <c r="AM37" s="3"/>
      <c r="AN37" s="3"/>
      <c r="AO37" s="3"/>
      <c r="AP37" s="3"/>
    </row>
    <row r="38" spans="1:42" x14ac:dyDescent="0.25">
      <c r="AF38" s="3" t="s">
        <v>266</v>
      </c>
      <c r="AG38" s="3"/>
      <c r="AH38" s="5" t="s">
        <v>249</v>
      </c>
      <c r="AI38" s="3" t="s">
        <v>109</v>
      </c>
      <c r="AJ38" s="3"/>
      <c r="AK38" s="3"/>
      <c r="AL38" s="3" t="s">
        <v>267</v>
      </c>
    </row>
    <row r="39" spans="1:42" x14ac:dyDescent="0.25">
      <c r="AF39" s="3" t="s">
        <v>20</v>
      </c>
      <c r="AG39" s="3"/>
      <c r="AH39" s="5">
        <v>57</v>
      </c>
      <c r="AI39" s="3" t="s">
        <v>67</v>
      </c>
      <c r="AJ39" s="3"/>
      <c r="AK39" s="3"/>
      <c r="AL39" s="3" t="s">
        <v>284</v>
      </c>
    </row>
    <row r="40" spans="1:42" x14ac:dyDescent="0.25">
      <c r="AF40" s="3" t="s">
        <v>34</v>
      </c>
      <c r="AG40" s="3"/>
      <c r="AH40" s="5">
        <v>56</v>
      </c>
      <c r="AI40" s="3" t="s">
        <v>142</v>
      </c>
      <c r="AJ40" s="3"/>
      <c r="AK40" s="3"/>
      <c r="AL40" s="3" t="s">
        <v>287</v>
      </c>
    </row>
    <row r="41" spans="1:42" x14ac:dyDescent="0.25">
      <c r="AF41" s="3" t="s">
        <v>266</v>
      </c>
      <c r="AG41" s="3"/>
      <c r="AH41" s="3">
        <v>55</v>
      </c>
      <c r="AI41" s="3" t="s">
        <v>272</v>
      </c>
      <c r="AJ41" s="3"/>
      <c r="AK41" s="3"/>
      <c r="AL41" s="3" t="s">
        <v>273</v>
      </c>
    </row>
    <row r="42" spans="1:42" x14ac:dyDescent="0.25">
      <c r="AF42" s="3" t="s">
        <v>266</v>
      </c>
      <c r="AG42" s="3"/>
      <c r="AH42" s="3">
        <v>53</v>
      </c>
      <c r="AI42" s="3" t="s">
        <v>142</v>
      </c>
      <c r="AJ42" s="3"/>
      <c r="AK42" s="3"/>
      <c r="AL42" s="3" t="s">
        <v>287</v>
      </c>
    </row>
    <row r="43" spans="1:42" x14ac:dyDescent="0.25">
      <c r="AF43" s="3" t="s">
        <v>266</v>
      </c>
      <c r="AG43" s="3"/>
      <c r="AH43" s="3">
        <v>50</v>
      </c>
      <c r="AI43" s="3" t="s">
        <v>274</v>
      </c>
      <c r="AJ43" s="3"/>
      <c r="AK43" s="3"/>
      <c r="AL43" s="3" t="s">
        <v>275</v>
      </c>
    </row>
    <row r="44" spans="1:42" x14ac:dyDescent="0.25">
      <c r="AF44" s="3"/>
      <c r="AG44" s="3"/>
      <c r="AH44" s="3"/>
      <c r="AI44" s="3"/>
      <c r="AJ44" s="3"/>
      <c r="AK44" s="3"/>
      <c r="AL44" s="3"/>
    </row>
  </sheetData>
  <phoneticPr fontId="10" type="noConversion"/>
  <pageMargins left="1.1417322834645669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L54"/>
  <sheetViews>
    <sheetView workbookViewId="0">
      <pane xSplit="1" ySplit="2" topLeftCell="B21" activePane="bottomRight" state="frozen"/>
      <selection pane="topRight" activeCell="B1" sqref="B1"/>
      <selection pane="bottomLeft" activeCell="A3" sqref="A3"/>
      <selection pane="bottomRight" activeCell="Y31" sqref="Y31"/>
    </sheetView>
  </sheetViews>
  <sheetFormatPr defaultRowHeight="12.5" x14ac:dyDescent="0.25"/>
  <cols>
    <col min="2" max="24" width="3.6328125" hidden="1" customWidth="1"/>
    <col min="25" max="28" width="5.6328125" customWidth="1"/>
    <col min="29" max="32" width="3.6328125" customWidth="1"/>
    <col min="33" max="33" width="5.6328125" customWidth="1"/>
    <col min="34" max="34" width="4.90625" customWidth="1"/>
    <col min="35" max="35" width="3.90625" customWidth="1"/>
    <col min="38" max="38" width="4.08984375" customWidth="1"/>
  </cols>
  <sheetData>
    <row r="1" spans="1:38" ht="15.5" x14ac:dyDescent="0.35">
      <c r="A1" s="8" t="s">
        <v>289</v>
      </c>
      <c r="B1" s="2"/>
      <c r="C1" s="2"/>
      <c r="D1" s="3"/>
      <c r="E1" s="3"/>
      <c r="F1" s="3"/>
      <c r="G1" s="3" t="s">
        <v>9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C1" s="3" t="s">
        <v>57</v>
      </c>
      <c r="AD1" s="3"/>
      <c r="AE1" s="3"/>
      <c r="AF1" s="3"/>
      <c r="AG1" s="3"/>
      <c r="AH1" s="3"/>
      <c r="AI1" s="3"/>
    </row>
    <row r="2" spans="1:38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5" t="s">
        <v>0</v>
      </c>
      <c r="Z2" s="5" t="s">
        <v>1</v>
      </c>
      <c r="AA2" s="5" t="s">
        <v>2</v>
      </c>
      <c r="AB2" s="3" t="s">
        <v>3</v>
      </c>
      <c r="AC2" s="3"/>
      <c r="AD2" s="5" t="s">
        <v>54</v>
      </c>
      <c r="AE2" s="5" t="s">
        <v>4</v>
      </c>
      <c r="AF2" s="5" t="s">
        <v>5</v>
      </c>
      <c r="AG2" s="5" t="s">
        <v>6</v>
      </c>
      <c r="AH2" s="3" t="s">
        <v>342</v>
      </c>
      <c r="AI2" s="3"/>
    </row>
    <row r="3" spans="1:38" x14ac:dyDescent="0.25">
      <c r="A3" s="3" t="s">
        <v>290</v>
      </c>
      <c r="B3" s="3">
        <v>15</v>
      </c>
      <c r="C3" s="3">
        <v>0</v>
      </c>
      <c r="D3" s="3">
        <v>21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Y3" s="3">
        <f t="shared" ref="Y3:Y23" si="0">SUM(A3:X3)</f>
        <v>36</v>
      </c>
      <c r="Z3" s="3">
        <f t="shared" ref="Z3:Z23" si="1">COUNT(B3:X3)</f>
        <v>3</v>
      </c>
      <c r="AA3" s="3"/>
      <c r="AB3" s="4">
        <f t="shared" ref="AB3:AB23" si="2">Y3/(Z3-AA3)</f>
        <v>12</v>
      </c>
      <c r="AC3" s="3"/>
      <c r="AD3" s="3"/>
      <c r="AE3" s="3"/>
      <c r="AF3" s="3"/>
      <c r="AG3" s="3">
        <v>2</v>
      </c>
      <c r="AH3" s="3">
        <f t="shared" ref="AH3:AH23" si="3">Z3+AG3</f>
        <v>5</v>
      </c>
      <c r="AI3" s="6">
        <v>104</v>
      </c>
      <c r="AK3" s="3"/>
      <c r="AL3" s="6"/>
    </row>
    <row r="4" spans="1:38" x14ac:dyDescent="0.25">
      <c r="A4" s="3" t="s">
        <v>294</v>
      </c>
      <c r="B4" s="6">
        <v>19</v>
      </c>
      <c r="C4" s="3">
        <v>3</v>
      </c>
      <c r="D4" s="6">
        <v>38</v>
      </c>
      <c r="E4" s="3">
        <v>9</v>
      </c>
      <c r="F4" s="3">
        <v>12</v>
      </c>
      <c r="G4" s="3">
        <v>58</v>
      </c>
      <c r="H4" s="3">
        <v>19</v>
      </c>
      <c r="I4" s="3">
        <v>18</v>
      </c>
      <c r="J4" s="3">
        <v>0</v>
      </c>
      <c r="K4" s="3">
        <v>17</v>
      </c>
      <c r="L4" s="3">
        <v>15</v>
      </c>
      <c r="M4" s="3">
        <v>43</v>
      </c>
      <c r="N4" s="3">
        <v>22</v>
      </c>
      <c r="O4" s="3">
        <v>9</v>
      </c>
      <c r="P4" s="6">
        <v>29</v>
      </c>
      <c r="Q4" s="3">
        <v>1</v>
      </c>
      <c r="R4" s="3"/>
      <c r="S4" s="3"/>
      <c r="T4" s="3"/>
      <c r="U4" s="3"/>
      <c r="V4" s="3"/>
      <c r="W4" s="3"/>
      <c r="X4" s="3"/>
      <c r="Y4" s="3">
        <f t="shared" si="0"/>
        <v>312</v>
      </c>
      <c r="Z4" s="3">
        <f t="shared" si="1"/>
        <v>16</v>
      </c>
      <c r="AA4" s="3">
        <v>3</v>
      </c>
      <c r="AB4" s="4">
        <f t="shared" si="2"/>
        <v>24</v>
      </c>
      <c r="AC4" s="3"/>
      <c r="AD4" s="3"/>
      <c r="AE4" s="3">
        <v>1</v>
      </c>
      <c r="AF4" s="3">
        <v>3</v>
      </c>
      <c r="AG4" s="3">
        <v>4</v>
      </c>
      <c r="AH4" s="3">
        <f t="shared" si="3"/>
        <v>20</v>
      </c>
      <c r="AI4" s="6">
        <v>96</v>
      </c>
      <c r="AK4" s="3"/>
      <c r="AL4" s="6"/>
    </row>
    <row r="5" spans="1:38" x14ac:dyDescent="0.25">
      <c r="A5" s="3" t="s">
        <v>12</v>
      </c>
      <c r="B5" s="3">
        <v>0</v>
      </c>
      <c r="C5" s="3">
        <v>0</v>
      </c>
      <c r="D5" s="3">
        <v>0</v>
      </c>
      <c r="E5" s="3">
        <v>0</v>
      </c>
      <c r="F5" s="6">
        <v>0</v>
      </c>
      <c r="G5" s="3">
        <v>3</v>
      </c>
      <c r="H5" s="3">
        <v>2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>
        <f t="shared" si="0"/>
        <v>5</v>
      </c>
      <c r="Z5" s="3">
        <f t="shared" si="1"/>
        <v>7</v>
      </c>
      <c r="AA5" s="3">
        <v>1</v>
      </c>
      <c r="AB5" s="4">
        <f t="shared" si="2"/>
        <v>0.83333333333333337</v>
      </c>
      <c r="AC5" s="3"/>
      <c r="AD5" s="3"/>
      <c r="AE5" s="3"/>
      <c r="AF5" s="3"/>
      <c r="AG5" s="3">
        <v>1</v>
      </c>
      <c r="AH5" s="3">
        <f t="shared" si="3"/>
        <v>8</v>
      </c>
      <c r="AI5" s="6">
        <v>4</v>
      </c>
      <c r="AK5" s="3"/>
      <c r="AL5" s="6"/>
    </row>
    <row r="6" spans="1:38" x14ac:dyDescent="0.25">
      <c r="A6" s="3" t="s">
        <v>271</v>
      </c>
      <c r="B6" s="3">
        <v>0</v>
      </c>
      <c r="C6" s="6">
        <v>13</v>
      </c>
      <c r="D6" s="6">
        <v>24</v>
      </c>
      <c r="E6" s="3">
        <v>0</v>
      </c>
      <c r="F6" s="3">
        <v>2</v>
      </c>
      <c r="G6" s="3">
        <v>14</v>
      </c>
      <c r="H6" s="6">
        <v>15</v>
      </c>
      <c r="I6" s="3">
        <v>1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>
        <f t="shared" si="0"/>
        <v>69</v>
      </c>
      <c r="Z6" s="3">
        <f t="shared" si="1"/>
        <v>8</v>
      </c>
      <c r="AA6" s="3">
        <v>3</v>
      </c>
      <c r="AB6" s="4">
        <f t="shared" si="2"/>
        <v>13.8</v>
      </c>
      <c r="AC6" s="3"/>
      <c r="AD6" s="3"/>
      <c r="AE6" s="3"/>
      <c r="AF6" s="3"/>
      <c r="AG6" s="3">
        <v>11</v>
      </c>
      <c r="AH6" s="3">
        <f t="shared" si="3"/>
        <v>19</v>
      </c>
      <c r="AI6" s="6">
        <v>98</v>
      </c>
      <c r="AK6" s="3"/>
      <c r="AL6" s="6"/>
    </row>
    <row r="7" spans="1:38" x14ac:dyDescent="0.25">
      <c r="A7" s="3" t="s">
        <v>59</v>
      </c>
      <c r="B7" s="3">
        <v>15</v>
      </c>
      <c r="C7" s="6">
        <v>17</v>
      </c>
      <c r="D7" s="3">
        <v>8</v>
      </c>
      <c r="E7" s="3">
        <v>11</v>
      </c>
      <c r="F7" s="3">
        <v>13</v>
      </c>
      <c r="G7" s="6">
        <v>24</v>
      </c>
      <c r="H7" s="6">
        <v>10</v>
      </c>
      <c r="I7" s="3">
        <v>0</v>
      </c>
      <c r="J7" s="3">
        <v>22</v>
      </c>
      <c r="K7" s="6">
        <v>1</v>
      </c>
      <c r="L7" s="3">
        <v>19</v>
      </c>
      <c r="M7" s="6">
        <v>1</v>
      </c>
      <c r="N7" s="3">
        <v>0</v>
      </c>
      <c r="O7" s="3">
        <v>2</v>
      </c>
      <c r="P7" s="6"/>
      <c r="Q7" s="3"/>
      <c r="R7" s="3"/>
      <c r="S7" s="3"/>
      <c r="T7" s="3"/>
      <c r="U7" s="3"/>
      <c r="V7" s="3"/>
      <c r="W7" s="3"/>
      <c r="X7" s="3"/>
      <c r="Y7" s="3">
        <f t="shared" si="0"/>
        <v>143</v>
      </c>
      <c r="Z7" s="3">
        <f t="shared" si="1"/>
        <v>14</v>
      </c>
      <c r="AA7" s="3">
        <v>5</v>
      </c>
      <c r="AB7" s="4">
        <f t="shared" si="2"/>
        <v>15.888888888888889</v>
      </c>
      <c r="AC7" s="3"/>
      <c r="AD7" s="3"/>
      <c r="AE7" s="3"/>
      <c r="AF7" s="3"/>
      <c r="AG7" s="3">
        <v>10</v>
      </c>
      <c r="AH7" s="3">
        <f t="shared" si="3"/>
        <v>24</v>
      </c>
      <c r="AI7" s="6">
        <v>85</v>
      </c>
      <c r="AK7" s="3"/>
      <c r="AL7" s="6"/>
    </row>
    <row r="8" spans="1:38" x14ac:dyDescent="0.25">
      <c r="A8" s="3" t="s">
        <v>34</v>
      </c>
      <c r="B8" s="3">
        <v>60</v>
      </c>
      <c r="C8" s="6">
        <v>11</v>
      </c>
      <c r="D8" s="3">
        <v>4</v>
      </c>
      <c r="E8" s="3">
        <v>50</v>
      </c>
      <c r="F8" s="3">
        <v>2</v>
      </c>
      <c r="G8" s="3">
        <v>3</v>
      </c>
      <c r="H8" s="3">
        <v>51</v>
      </c>
      <c r="I8" s="3">
        <v>5</v>
      </c>
      <c r="J8" s="3">
        <v>22</v>
      </c>
      <c r="K8" s="3">
        <v>1</v>
      </c>
      <c r="L8" s="3">
        <v>1</v>
      </c>
      <c r="M8" s="3">
        <v>2</v>
      </c>
      <c r="N8" s="3">
        <v>5</v>
      </c>
      <c r="O8" s="3">
        <v>0</v>
      </c>
      <c r="P8" s="6">
        <v>59</v>
      </c>
      <c r="Q8" s="3">
        <v>13</v>
      </c>
      <c r="R8" s="3">
        <v>0</v>
      </c>
      <c r="S8" s="3"/>
      <c r="T8" s="3"/>
      <c r="U8" s="3"/>
      <c r="V8" s="3"/>
      <c r="W8" s="3"/>
      <c r="X8" s="3"/>
      <c r="Y8" s="3">
        <f t="shared" si="0"/>
        <v>289</v>
      </c>
      <c r="Z8" s="3">
        <f t="shared" si="1"/>
        <v>17</v>
      </c>
      <c r="AA8" s="3">
        <v>2</v>
      </c>
      <c r="AB8" s="4">
        <f t="shared" si="2"/>
        <v>19.266666666666666</v>
      </c>
      <c r="AC8" s="3"/>
      <c r="AD8" s="3"/>
      <c r="AE8" s="3">
        <v>4</v>
      </c>
      <c r="AF8" s="3"/>
      <c r="AG8" s="3">
        <v>1</v>
      </c>
      <c r="AH8" s="3">
        <f t="shared" si="3"/>
        <v>18</v>
      </c>
      <c r="AI8" s="6">
        <v>56</v>
      </c>
      <c r="AK8" s="3"/>
      <c r="AL8" s="6"/>
    </row>
    <row r="9" spans="1:38" x14ac:dyDescent="0.25">
      <c r="A9" s="3" t="s">
        <v>104</v>
      </c>
      <c r="B9" s="3">
        <v>39</v>
      </c>
      <c r="C9" s="3">
        <v>0</v>
      </c>
      <c r="D9" s="3">
        <v>4</v>
      </c>
      <c r="E9" s="3">
        <v>15</v>
      </c>
      <c r="F9" s="3">
        <v>15</v>
      </c>
      <c r="G9" s="3">
        <v>6</v>
      </c>
      <c r="H9" s="3">
        <v>10</v>
      </c>
      <c r="I9" s="6">
        <v>92</v>
      </c>
      <c r="J9" s="3">
        <v>1</v>
      </c>
      <c r="K9" s="3">
        <v>71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>
        <f t="shared" si="0"/>
        <v>253</v>
      </c>
      <c r="Z9" s="3">
        <f t="shared" si="1"/>
        <v>10</v>
      </c>
      <c r="AA9" s="3">
        <v>1</v>
      </c>
      <c r="AB9" s="4">
        <f t="shared" si="2"/>
        <v>28.111111111111111</v>
      </c>
      <c r="AC9" s="3"/>
      <c r="AD9" s="3"/>
      <c r="AE9" s="3">
        <v>2</v>
      </c>
      <c r="AF9" s="3">
        <v>1</v>
      </c>
      <c r="AG9" s="3">
        <v>1</v>
      </c>
      <c r="AH9" s="3">
        <f t="shared" si="3"/>
        <v>11</v>
      </c>
      <c r="AI9" s="6">
        <v>91</v>
      </c>
      <c r="AK9" s="3"/>
      <c r="AL9" s="6"/>
    </row>
    <row r="10" spans="1:38" x14ac:dyDescent="0.25">
      <c r="A10" s="3" t="s">
        <v>105</v>
      </c>
      <c r="B10" s="6">
        <v>33</v>
      </c>
      <c r="C10" s="3">
        <v>28</v>
      </c>
      <c r="D10" s="3">
        <v>12</v>
      </c>
      <c r="E10" s="3">
        <v>19</v>
      </c>
      <c r="F10" s="3">
        <v>35</v>
      </c>
      <c r="G10" s="3">
        <v>26</v>
      </c>
      <c r="H10" s="3">
        <v>3</v>
      </c>
      <c r="I10" s="6">
        <v>37</v>
      </c>
      <c r="J10" s="3">
        <v>25</v>
      </c>
      <c r="K10" s="3">
        <v>55</v>
      </c>
      <c r="L10" s="3">
        <v>25</v>
      </c>
      <c r="M10" s="3">
        <v>12</v>
      </c>
      <c r="N10" s="3">
        <v>37</v>
      </c>
      <c r="O10" s="3">
        <v>2</v>
      </c>
      <c r="P10" s="3">
        <v>11</v>
      </c>
      <c r="Q10" s="3">
        <v>32</v>
      </c>
      <c r="R10" s="3">
        <v>85</v>
      </c>
      <c r="S10" s="6">
        <v>9</v>
      </c>
      <c r="T10" s="3">
        <v>82</v>
      </c>
      <c r="U10" s="3"/>
      <c r="V10" s="3"/>
      <c r="W10" s="3"/>
      <c r="X10" s="3"/>
      <c r="Y10" s="3">
        <f t="shared" si="0"/>
        <v>568</v>
      </c>
      <c r="Z10" s="3">
        <f t="shared" si="1"/>
        <v>19</v>
      </c>
      <c r="AA10" s="3">
        <v>3</v>
      </c>
      <c r="AB10" s="4">
        <f t="shared" si="2"/>
        <v>35.5</v>
      </c>
      <c r="AC10" s="3"/>
      <c r="AD10" s="3"/>
      <c r="AE10" s="3">
        <v>3</v>
      </c>
      <c r="AF10" s="3">
        <v>9</v>
      </c>
      <c r="AG10" s="3">
        <v>2</v>
      </c>
      <c r="AH10" s="3">
        <f t="shared" si="3"/>
        <v>21</v>
      </c>
      <c r="AI10" s="6">
        <v>90</v>
      </c>
      <c r="AK10" s="3"/>
      <c r="AL10" s="6"/>
    </row>
    <row r="11" spans="1:38" x14ac:dyDescent="0.25">
      <c r="A11" s="3" t="s">
        <v>13</v>
      </c>
      <c r="B11" s="3">
        <v>0</v>
      </c>
      <c r="C11" s="3">
        <v>0</v>
      </c>
      <c r="D11" s="3">
        <v>0</v>
      </c>
      <c r="E11" s="3">
        <v>20</v>
      </c>
      <c r="F11" s="3">
        <v>3</v>
      </c>
      <c r="G11" s="3">
        <v>4</v>
      </c>
      <c r="H11" s="6">
        <v>26</v>
      </c>
      <c r="I11" s="3">
        <v>0</v>
      </c>
      <c r="J11" s="3">
        <v>2</v>
      </c>
      <c r="K11" s="6">
        <v>22</v>
      </c>
      <c r="L11" s="3">
        <v>0</v>
      </c>
      <c r="M11" s="3">
        <v>24</v>
      </c>
      <c r="N11" s="3">
        <v>1</v>
      </c>
      <c r="O11" s="3">
        <v>3</v>
      </c>
      <c r="P11" s="3">
        <v>3</v>
      </c>
      <c r="Q11" s="3">
        <v>17</v>
      </c>
      <c r="R11" s="3">
        <v>0</v>
      </c>
      <c r="S11" s="3">
        <v>4</v>
      </c>
      <c r="T11" s="3">
        <v>10</v>
      </c>
      <c r="U11" s="3">
        <v>0</v>
      </c>
      <c r="V11" s="3">
        <v>11</v>
      </c>
      <c r="W11" s="3">
        <v>6</v>
      </c>
      <c r="X11" s="3"/>
      <c r="Y11" s="3">
        <f t="shared" si="0"/>
        <v>156</v>
      </c>
      <c r="Z11" s="3">
        <f t="shared" si="1"/>
        <v>22</v>
      </c>
      <c r="AA11" s="3">
        <v>2</v>
      </c>
      <c r="AB11" s="4">
        <f t="shared" si="2"/>
        <v>7.8</v>
      </c>
      <c r="AC11" s="3"/>
      <c r="AD11" s="3"/>
      <c r="AE11" s="3"/>
      <c r="AF11" s="3">
        <v>1</v>
      </c>
      <c r="AG11" s="3">
        <v>4</v>
      </c>
      <c r="AH11" s="3">
        <f t="shared" si="3"/>
        <v>26</v>
      </c>
      <c r="AI11" s="6">
        <v>65</v>
      </c>
      <c r="AK11" s="3"/>
      <c r="AL11" s="6"/>
    </row>
    <row r="12" spans="1:38" x14ac:dyDescent="0.25">
      <c r="A12" s="3" t="s">
        <v>14</v>
      </c>
      <c r="B12" s="3">
        <v>7</v>
      </c>
      <c r="C12" s="6">
        <v>15</v>
      </c>
      <c r="D12" s="3">
        <v>5</v>
      </c>
      <c r="E12" s="6">
        <v>33</v>
      </c>
      <c r="F12" s="3">
        <v>12</v>
      </c>
      <c r="G12" s="3">
        <v>13</v>
      </c>
      <c r="H12" s="3">
        <v>0</v>
      </c>
      <c r="I12" s="3">
        <v>29</v>
      </c>
      <c r="J12" s="3">
        <v>17</v>
      </c>
      <c r="K12" s="3">
        <v>25</v>
      </c>
      <c r="L12" s="6">
        <v>16</v>
      </c>
      <c r="M12" s="6">
        <v>12</v>
      </c>
      <c r="N12" s="3">
        <v>31</v>
      </c>
      <c r="O12" s="6">
        <v>20</v>
      </c>
      <c r="P12" s="3">
        <v>6</v>
      </c>
      <c r="Q12" s="3">
        <v>10</v>
      </c>
      <c r="R12" s="3"/>
      <c r="S12" s="3"/>
      <c r="T12" s="3"/>
      <c r="U12" s="3"/>
      <c r="V12" s="3"/>
      <c r="W12" s="3"/>
      <c r="X12" s="3"/>
      <c r="Y12" s="3">
        <f t="shared" si="0"/>
        <v>251</v>
      </c>
      <c r="Z12" s="3">
        <f t="shared" si="1"/>
        <v>16</v>
      </c>
      <c r="AA12" s="3">
        <v>5</v>
      </c>
      <c r="AB12" s="4">
        <f t="shared" si="2"/>
        <v>22.818181818181817</v>
      </c>
      <c r="AC12" s="3"/>
      <c r="AD12" s="3"/>
      <c r="AE12" s="3"/>
      <c r="AF12" s="3">
        <v>4</v>
      </c>
      <c r="AG12" s="3">
        <v>4</v>
      </c>
      <c r="AH12" s="3">
        <f t="shared" si="3"/>
        <v>20</v>
      </c>
      <c r="AI12" s="6">
        <v>46</v>
      </c>
      <c r="AK12" s="3"/>
      <c r="AL12" s="6"/>
    </row>
    <row r="13" spans="1:38" x14ac:dyDescent="0.25">
      <c r="A13" s="3" t="s">
        <v>15</v>
      </c>
      <c r="B13" s="3">
        <v>5</v>
      </c>
      <c r="C13" s="3">
        <v>15</v>
      </c>
      <c r="D13" s="3">
        <v>64</v>
      </c>
      <c r="E13" s="3">
        <v>7</v>
      </c>
      <c r="F13" s="6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>
        <f t="shared" si="0"/>
        <v>91</v>
      </c>
      <c r="Z13" s="3">
        <f t="shared" si="1"/>
        <v>4</v>
      </c>
      <c r="AA13" s="3"/>
      <c r="AB13" s="4">
        <f t="shared" si="2"/>
        <v>22.75</v>
      </c>
      <c r="AC13" s="3"/>
      <c r="AD13" s="3"/>
      <c r="AE13" s="3">
        <v>1</v>
      </c>
      <c r="AF13" s="3"/>
      <c r="AG13" s="3">
        <v>2</v>
      </c>
      <c r="AH13" s="3">
        <f t="shared" si="3"/>
        <v>6</v>
      </c>
      <c r="AI13" s="6">
        <v>72</v>
      </c>
      <c r="AK13" s="3"/>
      <c r="AL13" s="6"/>
    </row>
    <row r="14" spans="1:38" x14ac:dyDescent="0.25">
      <c r="A14" s="3" t="s">
        <v>16</v>
      </c>
      <c r="B14" s="3">
        <v>0</v>
      </c>
      <c r="C14" s="6">
        <v>1</v>
      </c>
      <c r="D14" s="3">
        <v>18</v>
      </c>
      <c r="E14" s="6">
        <v>0</v>
      </c>
      <c r="F14" s="3">
        <v>1</v>
      </c>
      <c r="G14" s="3">
        <v>18</v>
      </c>
      <c r="H14" s="6">
        <v>15</v>
      </c>
      <c r="I14" s="3">
        <v>5</v>
      </c>
      <c r="J14" s="3">
        <v>13</v>
      </c>
      <c r="K14" s="6">
        <v>0</v>
      </c>
      <c r="L14" s="6">
        <v>0</v>
      </c>
      <c r="M14" s="3">
        <v>6</v>
      </c>
      <c r="N14" s="6">
        <v>1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>
        <f t="shared" si="0"/>
        <v>78</v>
      </c>
      <c r="Z14" s="3">
        <f t="shared" si="1"/>
        <v>13</v>
      </c>
      <c r="AA14" s="3">
        <v>6</v>
      </c>
      <c r="AB14" s="4">
        <f t="shared" si="2"/>
        <v>11.142857142857142</v>
      </c>
      <c r="AC14" s="3"/>
      <c r="AD14" s="3"/>
      <c r="AE14" s="3"/>
      <c r="AF14" s="3"/>
      <c r="AG14" s="3">
        <v>9</v>
      </c>
      <c r="AH14" s="3">
        <f t="shared" si="3"/>
        <v>22</v>
      </c>
      <c r="AI14" s="6">
        <v>66</v>
      </c>
      <c r="AK14" s="3"/>
      <c r="AL14" s="6"/>
    </row>
    <row r="15" spans="1:38" x14ac:dyDescent="0.25">
      <c r="A15" s="3" t="s">
        <v>291</v>
      </c>
      <c r="B15" s="3">
        <v>1</v>
      </c>
      <c r="C15" s="3">
        <v>13</v>
      </c>
      <c r="D15" s="3">
        <v>1</v>
      </c>
      <c r="E15" s="3">
        <v>0</v>
      </c>
      <c r="F15" s="3">
        <v>1</v>
      </c>
      <c r="G15" s="3">
        <v>7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>
        <f t="shared" si="0"/>
        <v>23</v>
      </c>
      <c r="Z15" s="3">
        <f t="shared" si="1"/>
        <v>6</v>
      </c>
      <c r="AA15" s="3"/>
      <c r="AB15" s="4">
        <f t="shared" si="2"/>
        <v>3.8333333333333335</v>
      </c>
      <c r="AC15" s="3"/>
      <c r="AD15" s="3"/>
      <c r="AE15" s="3"/>
      <c r="AF15" s="3"/>
      <c r="AG15" s="3"/>
      <c r="AH15" s="3">
        <f t="shared" si="3"/>
        <v>6</v>
      </c>
      <c r="AI15" s="6">
        <v>102</v>
      </c>
      <c r="AK15" s="3"/>
      <c r="AL15" s="6"/>
    </row>
    <row r="16" spans="1:38" x14ac:dyDescent="0.25">
      <c r="A16" s="3" t="s">
        <v>292</v>
      </c>
      <c r="B16" s="3">
        <v>7</v>
      </c>
      <c r="C16" s="3">
        <v>0</v>
      </c>
      <c r="D16" s="6">
        <v>0</v>
      </c>
      <c r="E16" s="3">
        <v>6</v>
      </c>
      <c r="F16" s="3">
        <v>1</v>
      </c>
      <c r="G16" s="6">
        <v>6</v>
      </c>
      <c r="H16" s="6">
        <v>6</v>
      </c>
      <c r="I16" s="6">
        <v>0</v>
      </c>
      <c r="J16" s="3"/>
      <c r="K16" s="3"/>
      <c r="L16" s="6"/>
      <c r="M16" s="3"/>
      <c r="N16" s="6"/>
      <c r="O16" s="3"/>
      <c r="P16" s="3"/>
      <c r="Y16" s="3">
        <f t="shared" si="0"/>
        <v>26</v>
      </c>
      <c r="Z16" s="3">
        <f t="shared" si="1"/>
        <v>8</v>
      </c>
      <c r="AA16" s="3">
        <v>4</v>
      </c>
      <c r="AB16" s="4">
        <f t="shared" si="2"/>
        <v>6.5</v>
      </c>
      <c r="AC16" s="3"/>
      <c r="AD16" s="3"/>
      <c r="AE16" s="3"/>
      <c r="AF16" s="3"/>
      <c r="AG16" s="3">
        <v>4</v>
      </c>
      <c r="AH16" s="3">
        <f t="shared" si="3"/>
        <v>12</v>
      </c>
      <c r="AI16" s="6">
        <v>103</v>
      </c>
      <c r="AK16" s="3"/>
      <c r="AL16" s="6"/>
    </row>
    <row r="17" spans="1:38" x14ac:dyDescent="0.25">
      <c r="A17" s="3" t="s">
        <v>17</v>
      </c>
      <c r="B17" s="3">
        <v>11</v>
      </c>
      <c r="C17" s="3">
        <v>6</v>
      </c>
      <c r="D17" s="3">
        <v>10</v>
      </c>
      <c r="E17" s="3">
        <v>6</v>
      </c>
      <c r="F17" s="3">
        <v>3</v>
      </c>
      <c r="G17" s="3">
        <v>3</v>
      </c>
      <c r="H17" s="3">
        <v>19</v>
      </c>
      <c r="I17" s="3">
        <v>0</v>
      </c>
      <c r="J17" s="3">
        <v>4</v>
      </c>
      <c r="K17" s="3">
        <v>6</v>
      </c>
      <c r="L17" s="3">
        <v>1</v>
      </c>
      <c r="M17" s="3">
        <v>1</v>
      </c>
      <c r="N17" s="3">
        <v>16</v>
      </c>
      <c r="O17" s="3">
        <v>11</v>
      </c>
      <c r="P17" s="3">
        <v>2</v>
      </c>
      <c r="Q17" s="3"/>
      <c r="R17" s="3"/>
      <c r="S17" s="3"/>
      <c r="T17" s="3"/>
      <c r="U17" s="3"/>
      <c r="V17" s="3"/>
      <c r="W17" s="3"/>
      <c r="X17" s="3"/>
      <c r="Y17" s="3">
        <f t="shared" si="0"/>
        <v>99</v>
      </c>
      <c r="Z17" s="3">
        <f t="shared" si="1"/>
        <v>15</v>
      </c>
      <c r="AA17" s="3"/>
      <c r="AB17" s="4">
        <f t="shared" si="2"/>
        <v>6.6</v>
      </c>
      <c r="AC17" s="3"/>
      <c r="AD17" s="3"/>
      <c r="AE17" s="3"/>
      <c r="AF17" s="3"/>
      <c r="AG17" s="3">
        <v>3</v>
      </c>
      <c r="AH17" s="3">
        <f t="shared" si="3"/>
        <v>18</v>
      </c>
      <c r="AI17" s="6">
        <v>70</v>
      </c>
      <c r="AK17" s="3"/>
      <c r="AL17" s="6"/>
    </row>
    <row r="18" spans="1:38" x14ac:dyDescent="0.25">
      <c r="A18" s="3" t="s">
        <v>19</v>
      </c>
      <c r="B18" s="3">
        <v>4</v>
      </c>
      <c r="C18" s="3">
        <v>26</v>
      </c>
      <c r="D18" s="3">
        <v>13</v>
      </c>
      <c r="E18" s="6">
        <v>10</v>
      </c>
      <c r="F18" s="6">
        <v>0</v>
      </c>
      <c r="G18" s="6">
        <v>0</v>
      </c>
      <c r="H18" s="3">
        <v>0</v>
      </c>
      <c r="I18" s="3">
        <v>0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>
        <f t="shared" si="0"/>
        <v>53</v>
      </c>
      <c r="Z18" s="3">
        <f t="shared" si="1"/>
        <v>8</v>
      </c>
      <c r="AA18" s="3">
        <v>3</v>
      </c>
      <c r="AB18" s="4">
        <f t="shared" si="2"/>
        <v>10.6</v>
      </c>
      <c r="AC18" s="3"/>
      <c r="AD18" s="3"/>
      <c r="AE18" s="3"/>
      <c r="AF18" s="3">
        <v>1</v>
      </c>
      <c r="AG18" s="3">
        <v>6</v>
      </c>
      <c r="AH18" s="3">
        <f t="shared" si="3"/>
        <v>14</v>
      </c>
      <c r="AI18" s="6">
        <v>8</v>
      </c>
      <c r="AK18" s="3"/>
      <c r="AL18" s="6"/>
    </row>
    <row r="19" spans="1:38" x14ac:dyDescent="0.25">
      <c r="A19" s="3" t="s">
        <v>52</v>
      </c>
      <c r="B19" s="3">
        <v>0</v>
      </c>
      <c r="C19" s="3">
        <v>15</v>
      </c>
      <c r="D19" s="3">
        <v>2</v>
      </c>
      <c r="E19" s="3">
        <v>1</v>
      </c>
      <c r="F19" s="3">
        <v>12</v>
      </c>
      <c r="G19" s="3">
        <v>1</v>
      </c>
      <c r="H19" s="3">
        <v>2</v>
      </c>
      <c r="I19" s="3">
        <v>34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>
        <f t="shared" si="0"/>
        <v>67</v>
      </c>
      <c r="Z19" s="3">
        <f t="shared" si="1"/>
        <v>8</v>
      </c>
      <c r="AA19" s="3"/>
      <c r="AB19" s="4">
        <f t="shared" si="2"/>
        <v>8.375</v>
      </c>
      <c r="AC19" s="3"/>
      <c r="AD19" s="3"/>
      <c r="AE19" s="3"/>
      <c r="AF19" s="3">
        <v>1</v>
      </c>
      <c r="AG19" s="3"/>
      <c r="AH19" s="3">
        <f t="shared" si="3"/>
        <v>8</v>
      </c>
      <c r="AI19" s="6">
        <v>1</v>
      </c>
      <c r="AK19" s="3"/>
      <c r="AL19" s="6"/>
    </row>
    <row r="20" spans="1:38" x14ac:dyDescent="0.25">
      <c r="A20" s="3" t="s">
        <v>20</v>
      </c>
      <c r="B20" s="3">
        <v>6</v>
      </c>
      <c r="C20" s="3">
        <v>8</v>
      </c>
      <c r="D20" s="3">
        <v>14</v>
      </c>
      <c r="E20" s="3">
        <v>14</v>
      </c>
      <c r="F20" s="3">
        <v>1</v>
      </c>
      <c r="G20" s="3">
        <v>0</v>
      </c>
      <c r="H20" s="3">
        <v>1</v>
      </c>
      <c r="I20" s="3">
        <v>15</v>
      </c>
      <c r="J20" s="6">
        <v>70</v>
      </c>
      <c r="K20" s="6">
        <v>6</v>
      </c>
      <c r="L20" s="3">
        <v>4</v>
      </c>
      <c r="M20" s="3">
        <v>22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>
        <f t="shared" si="0"/>
        <v>161</v>
      </c>
      <c r="Z20" s="3">
        <f t="shared" si="1"/>
        <v>12</v>
      </c>
      <c r="AA20" s="3">
        <v>2</v>
      </c>
      <c r="AB20" s="4">
        <f t="shared" si="2"/>
        <v>16.100000000000001</v>
      </c>
      <c r="AC20" s="3"/>
      <c r="AD20" s="3"/>
      <c r="AE20" s="3">
        <v>1</v>
      </c>
      <c r="AF20" s="3"/>
      <c r="AG20" s="3">
        <v>2</v>
      </c>
      <c r="AH20" s="3">
        <f t="shared" si="3"/>
        <v>14</v>
      </c>
      <c r="AI20" s="6">
        <v>58</v>
      </c>
      <c r="AK20" s="3"/>
      <c r="AL20" s="6"/>
    </row>
    <row r="21" spans="1:38" x14ac:dyDescent="0.25">
      <c r="A21" s="3" t="s">
        <v>21</v>
      </c>
      <c r="B21" s="3">
        <v>6</v>
      </c>
      <c r="C21" s="3">
        <v>0</v>
      </c>
      <c r="D21" s="6">
        <v>12</v>
      </c>
      <c r="E21" s="6">
        <v>8</v>
      </c>
      <c r="F21" s="3">
        <v>1</v>
      </c>
      <c r="G21" s="6">
        <v>15</v>
      </c>
      <c r="H21" s="3">
        <v>23</v>
      </c>
      <c r="I21" s="3">
        <v>8</v>
      </c>
      <c r="J21" s="3">
        <v>13</v>
      </c>
      <c r="K21" s="3">
        <v>27</v>
      </c>
      <c r="L21" s="6">
        <v>1</v>
      </c>
      <c r="M21" s="6">
        <v>1</v>
      </c>
      <c r="N21" s="3">
        <v>20</v>
      </c>
      <c r="O21" s="3">
        <v>2</v>
      </c>
      <c r="P21" s="3">
        <v>0</v>
      </c>
      <c r="Q21" s="3">
        <v>4</v>
      </c>
      <c r="R21" s="3">
        <v>3</v>
      </c>
      <c r="S21" s="3">
        <v>5</v>
      </c>
      <c r="T21" s="6">
        <v>13</v>
      </c>
      <c r="U21" s="3">
        <v>37</v>
      </c>
      <c r="V21" s="3">
        <v>4</v>
      </c>
      <c r="W21" s="3">
        <v>53</v>
      </c>
      <c r="X21" s="3">
        <v>56</v>
      </c>
      <c r="Y21" s="3">
        <f t="shared" si="0"/>
        <v>312</v>
      </c>
      <c r="Z21" s="3">
        <f t="shared" si="1"/>
        <v>23</v>
      </c>
      <c r="AA21" s="3">
        <v>6</v>
      </c>
      <c r="AB21" s="4">
        <f t="shared" si="2"/>
        <v>18.352941176470587</v>
      </c>
      <c r="AC21" s="3"/>
      <c r="AD21" s="3"/>
      <c r="AE21" s="3">
        <v>2</v>
      </c>
      <c r="AF21" s="3">
        <v>2</v>
      </c>
      <c r="AG21" s="3">
        <v>6</v>
      </c>
      <c r="AH21" s="3">
        <f t="shared" si="3"/>
        <v>29</v>
      </c>
      <c r="AI21" s="6">
        <v>60</v>
      </c>
      <c r="AK21" s="3"/>
      <c r="AL21" s="6"/>
    </row>
    <row r="22" spans="1:38" x14ac:dyDescent="0.25">
      <c r="A22" s="3" t="s">
        <v>288</v>
      </c>
      <c r="B22" s="6">
        <v>5</v>
      </c>
      <c r="C22" s="3">
        <v>7</v>
      </c>
      <c r="D22" s="3">
        <v>5</v>
      </c>
      <c r="E22" s="3">
        <v>2</v>
      </c>
      <c r="F22" s="3">
        <v>0</v>
      </c>
      <c r="G22" s="3">
        <v>21</v>
      </c>
      <c r="H22" s="3">
        <v>0</v>
      </c>
      <c r="I22" s="6">
        <v>3</v>
      </c>
      <c r="J22" s="6">
        <v>1</v>
      </c>
      <c r="K22" s="3">
        <v>6</v>
      </c>
      <c r="L22" s="6">
        <v>0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>
        <f t="shared" si="0"/>
        <v>50</v>
      </c>
      <c r="Z22" s="3">
        <f t="shared" si="1"/>
        <v>11</v>
      </c>
      <c r="AA22" s="3">
        <v>4</v>
      </c>
      <c r="AB22" s="4">
        <f t="shared" si="2"/>
        <v>7.1428571428571432</v>
      </c>
      <c r="AC22" s="3"/>
      <c r="AD22" s="3"/>
      <c r="AE22" s="3"/>
      <c r="AF22" s="3"/>
      <c r="AG22" s="3">
        <v>8</v>
      </c>
      <c r="AH22" s="3">
        <f t="shared" si="3"/>
        <v>19</v>
      </c>
      <c r="AI22" s="6">
        <v>101</v>
      </c>
      <c r="AK22" s="3"/>
      <c r="AL22" s="6"/>
    </row>
    <row r="23" spans="1:38" x14ac:dyDescent="0.25">
      <c r="A23" s="3" t="s">
        <v>265</v>
      </c>
      <c r="B23" s="3">
        <v>9</v>
      </c>
      <c r="C23" s="3">
        <v>10</v>
      </c>
      <c r="D23" s="3">
        <v>54</v>
      </c>
      <c r="E23" s="3">
        <v>3</v>
      </c>
      <c r="F23" s="3">
        <v>25</v>
      </c>
      <c r="G23" s="3">
        <v>28</v>
      </c>
      <c r="H23" s="6">
        <v>59</v>
      </c>
      <c r="I23" s="6">
        <v>13</v>
      </c>
      <c r="J23" s="6">
        <v>81</v>
      </c>
      <c r="K23" s="3">
        <v>56</v>
      </c>
      <c r="L23" s="3">
        <v>18</v>
      </c>
      <c r="M23" s="3">
        <v>110</v>
      </c>
      <c r="N23" s="3">
        <v>56</v>
      </c>
      <c r="O23" s="3">
        <v>6</v>
      </c>
      <c r="P23" s="6">
        <v>136</v>
      </c>
      <c r="Q23" s="3">
        <v>0</v>
      </c>
      <c r="R23" s="3">
        <v>15</v>
      </c>
      <c r="S23" s="3">
        <v>9</v>
      </c>
      <c r="T23" s="3">
        <v>3</v>
      </c>
      <c r="U23" s="3"/>
      <c r="V23" s="3"/>
      <c r="W23" s="3"/>
      <c r="X23" s="3"/>
      <c r="Y23" s="3">
        <f t="shared" si="0"/>
        <v>691</v>
      </c>
      <c r="Z23" s="3">
        <f t="shared" si="1"/>
        <v>19</v>
      </c>
      <c r="AA23" s="3">
        <v>4</v>
      </c>
      <c r="AB23" s="4">
        <f t="shared" si="2"/>
        <v>46.06666666666667</v>
      </c>
      <c r="AC23" s="3"/>
      <c r="AD23" s="3">
        <v>2</v>
      </c>
      <c r="AE23" s="3">
        <v>5</v>
      </c>
      <c r="AF23" s="3">
        <v>2</v>
      </c>
      <c r="AG23" s="3">
        <v>1</v>
      </c>
      <c r="AH23" s="3">
        <f t="shared" si="3"/>
        <v>20</v>
      </c>
      <c r="AI23" s="6">
        <v>97</v>
      </c>
      <c r="AK23" s="3"/>
      <c r="AL23" s="6"/>
    </row>
    <row r="24" spans="1:38" x14ac:dyDescent="0.25">
      <c r="A24" s="6" t="s">
        <v>281</v>
      </c>
      <c r="B24" s="6"/>
      <c r="C24" s="6"/>
      <c r="D24" s="3"/>
      <c r="E24" s="6"/>
      <c r="F24" s="3"/>
      <c r="G24" s="3"/>
      <c r="H24" s="3"/>
      <c r="I24" s="3"/>
      <c r="J24" s="3"/>
      <c r="K24" s="6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4"/>
      <c r="AC24" s="3"/>
      <c r="AD24" s="3"/>
      <c r="AE24" s="3"/>
      <c r="AF24" s="3"/>
      <c r="AG24" s="3"/>
      <c r="AH24" s="3"/>
      <c r="AI24" s="6"/>
      <c r="AK24" s="6"/>
      <c r="AL24" s="6"/>
    </row>
    <row r="25" spans="1:38" x14ac:dyDescent="0.25">
      <c r="A25" s="3" t="s">
        <v>10</v>
      </c>
      <c r="B25" s="3">
        <v>4</v>
      </c>
      <c r="C25" s="3">
        <v>11</v>
      </c>
      <c r="D25" s="3">
        <v>5</v>
      </c>
      <c r="E25" s="3">
        <v>1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Y25" s="3">
        <f t="shared" ref="Y25:Y30" si="4">SUM(A25:X25)</f>
        <v>21</v>
      </c>
      <c r="Z25" s="3">
        <f t="shared" ref="Z25:Z30" si="5">COUNT(B25:X25)</f>
        <v>4</v>
      </c>
      <c r="AA25" s="3"/>
      <c r="AB25" s="4"/>
      <c r="AC25" s="3"/>
      <c r="AD25" s="3"/>
      <c r="AE25" s="3"/>
      <c r="AF25" s="3"/>
      <c r="AG25" s="3"/>
      <c r="AH25" s="3">
        <f t="shared" ref="AH25:AH30" si="6">Z25+AG25</f>
        <v>4</v>
      </c>
      <c r="AI25" s="6">
        <v>30</v>
      </c>
      <c r="AK25" s="3"/>
      <c r="AL25" s="6"/>
    </row>
    <row r="26" spans="1:38" x14ac:dyDescent="0.25">
      <c r="A26" s="3" t="s">
        <v>11</v>
      </c>
      <c r="B26" s="3">
        <v>0</v>
      </c>
      <c r="C26" s="3">
        <v>12</v>
      </c>
      <c r="D26" s="3"/>
      <c r="E26" s="3"/>
      <c r="F26" s="3"/>
      <c r="G26" s="6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>
        <f t="shared" si="4"/>
        <v>12</v>
      </c>
      <c r="Z26" s="3">
        <f t="shared" si="5"/>
        <v>2</v>
      </c>
      <c r="AA26" s="3"/>
      <c r="AB26" s="4"/>
      <c r="AC26" s="3"/>
      <c r="AD26" s="3"/>
      <c r="AE26" s="3"/>
      <c r="AF26" s="3"/>
      <c r="AG26" s="3">
        <v>2</v>
      </c>
      <c r="AH26" s="3">
        <f t="shared" si="6"/>
        <v>4</v>
      </c>
      <c r="AI26" s="6">
        <v>63</v>
      </c>
      <c r="AK26" s="3"/>
      <c r="AL26" s="6"/>
    </row>
    <row r="27" spans="1:38" x14ac:dyDescent="0.25">
      <c r="A27" s="3" t="s">
        <v>310</v>
      </c>
      <c r="B27" s="3">
        <v>2</v>
      </c>
      <c r="C27" s="6"/>
      <c r="D27" s="3"/>
      <c r="E27" s="6"/>
      <c r="F27" s="3"/>
      <c r="G27" s="3"/>
      <c r="H27" s="3"/>
      <c r="I27" s="3"/>
      <c r="J27" s="3"/>
      <c r="K27" s="6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>
        <f t="shared" si="4"/>
        <v>2</v>
      </c>
      <c r="Z27" s="3">
        <f t="shared" si="5"/>
        <v>1</v>
      </c>
      <c r="AA27" s="3"/>
      <c r="AB27" s="4"/>
      <c r="AC27" s="3"/>
      <c r="AD27" s="3"/>
      <c r="AE27" s="3"/>
      <c r="AF27" s="3"/>
      <c r="AG27" s="3"/>
      <c r="AH27" s="3">
        <f t="shared" si="6"/>
        <v>1</v>
      </c>
      <c r="AI27" s="15" t="s">
        <v>381</v>
      </c>
      <c r="AK27" s="3"/>
      <c r="AL27" s="6"/>
    </row>
    <row r="28" spans="1:38" x14ac:dyDescent="0.25">
      <c r="A28" s="3" t="s">
        <v>280</v>
      </c>
      <c r="B28" s="3">
        <v>1</v>
      </c>
      <c r="C28" s="6"/>
      <c r="D28" s="3"/>
      <c r="E28" s="6"/>
      <c r="F28" s="3"/>
      <c r="G28" s="3"/>
      <c r="H28" s="3"/>
      <c r="I28" s="3"/>
      <c r="J28" s="3"/>
      <c r="K28" s="6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>
        <f t="shared" si="4"/>
        <v>1</v>
      </c>
      <c r="Z28" s="3">
        <f t="shared" si="5"/>
        <v>1</v>
      </c>
      <c r="AA28" s="3"/>
      <c r="AB28" s="4"/>
      <c r="AC28" s="3"/>
      <c r="AD28" s="3"/>
      <c r="AE28" s="3"/>
      <c r="AF28" s="3"/>
      <c r="AG28" s="3"/>
      <c r="AH28" s="3">
        <f t="shared" si="6"/>
        <v>1</v>
      </c>
      <c r="AI28" s="6">
        <v>100</v>
      </c>
      <c r="AK28" s="3"/>
      <c r="AL28" s="6"/>
    </row>
    <row r="29" spans="1:38" x14ac:dyDescent="0.25">
      <c r="A29" s="3" t="s">
        <v>209</v>
      </c>
      <c r="B29" s="6">
        <v>2</v>
      </c>
      <c r="C29" s="3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>
        <f t="shared" si="4"/>
        <v>2</v>
      </c>
      <c r="Z29" s="3">
        <f t="shared" si="5"/>
        <v>1</v>
      </c>
      <c r="AA29" s="3">
        <v>1</v>
      </c>
      <c r="AB29" s="4"/>
      <c r="AC29" s="3"/>
      <c r="AD29" s="3"/>
      <c r="AE29" s="3"/>
      <c r="AF29" s="3"/>
      <c r="AG29" s="3">
        <v>3</v>
      </c>
      <c r="AH29" s="3">
        <f t="shared" si="6"/>
        <v>4</v>
      </c>
      <c r="AI29" s="6">
        <v>61</v>
      </c>
    </row>
    <row r="30" spans="1:38" x14ac:dyDescent="0.25">
      <c r="A30" s="3" t="s">
        <v>78</v>
      </c>
      <c r="B30" s="3">
        <v>14</v>
      </c>
      <c r="C30" s="3">
        <v>2</v>
      </c>
      <c r="D30" s="3">
        <v>1</v>
      </c>
      <c r="E30" s="3">
        <v>32</v>
      </c>
      <c r="F30" s="3"/>
      <c r="G30" s="3"/>
      <c r="H30" s="3"/>
      <c r="I30" s="3"/>
      <c r="J30" s="3"/>
      <c r="K30" s="6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>
        <f t="shared" si="4"/>
        <v>49</v>
      </c>
      <c r="Z30" s="3">
        <f t="shared" si="5"/>
        <v>4</v>
      </c>
      <c r="AA30" s="3"/>
      <c r="AB30" s="4"/>
      <c r="AC30" s="3"/>
      <c r="AD30" s="3"/>
      <c r="AE30" s="3"/>
      <c r="AF30" s="3">
        <v>1</v>
      </c>
      <c r="AG30" s="3"/>
      <c r="AH30" s="3">
        <f t="shared" si="6"/>
        <v>4</v>
      </c>
      <c r="AI30" s="6">
        <v>87</v>
      </c>
    </row>
    <row r="31" spans="1:38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>
        <f>SUM(Y3:Y30)</f>
        <v>3820</v>
      </c>
      <c r="Z31" s="3">
        <f>SUM(Z3:Z30)</f>
        <v>272</v>
      </c>
      <c r="AA31" s="3">
        <f>SUM(AA3:AA30)</f>
        <v>55</v>
      </c>
      <c r="AB31" s="4">
        <f>Y31/(Z31-AA31)</f>
        <v>17.603686635944701</v>
      </c>
      <c r="AC31" s="3"/>
      <c r="AD31" s="3">
        <f>SUM(AD3:AD30)</f>
        <v>2</v>
      </c>
      <c r="AE31" s="3">
        <f>SUM(AE3:AE30)</f>
        <v>19</v>
      </c>
      <c r="AF31" s="3">
        <f>SUM(AF3:AF30)</f>
        <v>25</v>
      </c>
      <c r="AG31" s="3">
        <f>SUM(AG3:AG30)</f>
        <v>86</v>
      </c>
      <c r="AH31" s="3">
        <f>SUM(AH3:AH30)</f>
        <v>358</v>
      </c>
      <c r="AI31" s="3"/>
    </row>
    <row r="32" spans="1:38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</row>
    <row r="33" spans="1:35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6" t="s">
        <v>26</v>
      </c>
      <c r="AA33" s="3"/>
      <c r="AB33" s="3"/>
      <c r="AC33" s="3"/>
      <c r="AD33" s="3"/>
      <c r="AE33" s="3"/>
      <c r="AF33" s="3"/>
      <c r="AG33" s="3"/>
      <c r="AH33" s="3"/>
      <c r="AI33" s="3"/>
    </row>
    <row r="34" spans="1:35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 t="s">
        <v>266</v>
      </c>
      <c r="AA34" s="3"/>
      <c r="AB34" s="5" t="s">
        <v>311</v>
      </c>
      <c r="AC34" s="3" t="s">
        <v>136</v>
      </c>
      <c r="AD34" s="3"/>
      <c r="AE34" s="3"/>
      <c r="AF34" s="3" t="s">
        <v>131</v>
      </c>
      <c r="AG34" s="3"/>
      <c r="AH34" s="3"/>
      <c r="AI34" s="3"/>
    </row>
    <row r="35" spans="1:35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 t="s">
        <v>266</v>
      </c>
      <c r="AA35" s="3"/>
      <c r="AB35" s="5">
        <v>110</v>
      </c>
      <c r="AC35" s="3" t="s">
        <v>68</v>
      </c>
      <c r="AD35" s="3"/>
      <c r="AE35" s="3"/>
      <c r="AF35" s="3" t="s">
        <v>306</v>
      </c>
      <c r="AG35" s="3"/>
      <c r="AH35" s="3"/>
      <c r="AI35" s="3"/>
    </row>
    <row r="36" spans="1:35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 t="s">
        <v>322</v>
      </c>
      <c r="AA36" s="3"/>
      <c r="AB36" s="5" t="s">
        <v>323</v>
      </c>
      <c r="AC36" s="3" t="s">
        <v>27</v>
      </c>
      <c r="AD36" s="3"/>
      <c r="AE36" s="3"/>
      <c r="AF36" s="3" t="s">
        <v>324</v>
      </c>
      <c r="AG36" s="3"/>
      <c r="AH36" s="3"/>
      <c r="AI36" s="3"/>
    </row>
    <row r="37" spans="1:35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 t="s">
        <v>110</v>
      </c>
      <c r="AA37" s="3"/>
      <c r="AB37" s="5">
        <v>85</v>
      </c>
      <c r="AC37" s="3" t="s">
        <v>319</v>
      </c>
      <c r="AD37" s="3"/>
      <c r="AE37" s="3"/>
      <c r="AF37" s="3" t="s">
        <v>320</v>
      </c>
      <c r="AG37" s="3"/>
      <c r="AH37" s="3"/>
      <c r="AI37" s="3"/>
    </row>
    <row r="38" spans="1:35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 t="s">
        <v>110</v>
      </c>
      <c r="AA38" s="3"/>
      <c r="AB38" s="5">
        <v>82</v>
      </c>
      <c r="AC38" s="3" t="s">
        <v>328</v>
      </c>
      <c r="AD38" s="3"/>
      <c r="AE38" s="3"/>
      <c r="AF38" s="3" t="s">
        <v>329</v>
      </c>
      <c r="AG38" s="3"/>
      <c r="AH38" s="3"/>
      <c r="AI38" s="3"/>
    </row>
    <row r="39" spans="1:35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 t="s">
        <v>266</v>
      </c>
      <c r="AA39" s="3"/>
      <c r="AB39" s="5" t="s">
        <v>301</v>
      </c>
      <c r="AC39" s="3" t="s">
        <v>302</v>
      </c>
      <c r="AD39" s="3"/>
      <c r="AE39" s="3"/>
      <c r="AF39" s="3" t="s">
        <v>303</v>
      </c>
      <c r="AG39" s="3"/>
      <c r="AH39" s="3"/>
      <c r="AI39" s="3"/>
    </row>
    <row r="40" spans="1:35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 t="s">
        <v>322</v>
      </c>
      <c r="AA40" s="3"/>
      <c r="AB40" s="5">
        <v>71</v>
      </c>
      <c r="AC40" s="3" t="s">
        <v>328</v>
      </c>
      <c r="AD40" s="3"/>
      <c r="AE40" s="3"/>
      <c r="AF40" s="3" t="s">
        <v>329</v>
      </c>
      <c r="AG40" s="3"/>
      <c r="AH40" s="3"/>
      <c r="AI40" s="3"/>
    </row>
    <row r="41" spans="1:35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 t="s">
        <v>20</v>
      </c>
      <c r="AA41" s="3"/>
      <c r="AB41" s="5" t="s">
        <v>198</v>
      </c>
      <c r="AC41" s="3" t="s">
        <v>312</v>
      </c>
      <c r="AD41" s="3"/>
      <c r="AE41" s="3"/>
      <c r="AF41" s="3" t="s">
        <v>313</v>
      </c>
      <c r="AG41" s="3"/>
      <c r="AH41" s="3"/>
      <c r="AI41" s="3"/>
    </row>
    <row r="42" spans="1:35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 t="s">
        <v>29</v>
      </c>
      <c r="AA42" s="3"/>
      <c r="AB42" s="3">
        <v>64</v>
      </c>
      <c r="AC42" s="3" t="s">
        <v>308</v>
      </c>
      <c r="AD42" s="3"/>
      <c r="AE42" s="3"/>
      <c r="AF42" s="3" t="s">
        <v>309</v>
      </c>
      <c r="AG42" s="3"/>
      <c r="AH42" s="3"/>
      <c r="AI42" s="3"/>
    </row>
    <row r="43" spans="1:35" x14ac:dyDescent="0.25">
      <c r="Z43" s="3" t="s">
        <v>34</v>
      </c>
      <c r="AA43" s="3"/>
      <c r="AB43" s="5">
        <v>60</v>
      </c>
      <c r="AC43" s="3" t="s">
        <v>32</v>
      </c>
      <c r="AD43" s="3"/>
      <c r="AE43" s="3"/>
      <c r="AF43" s="3" t="s">
        <v>293</v>
      </c>
    </row>
    <row r="44" spans="1:35" x14ac:dyDescent="0.25">
      <c r="Z44" s="3" t="s">
        <v>34</v>
      </c>
      <c r="AA44" s="3"/>
      <c r="AB44" s="5" t="s">
        <v>295</v>
      </c>
      <c r="AC44" s="3" t="s">
        <v>318</v>
      </c>
      <c r="AD44" s="3"/>
      <c r="AE44" s="3"/>
      <c r="AF44" s="3" t="s">
        <v>152</v>
      </c>
    </row>
    <row r="45" spans="1:35" x14ac:dyDescent="0.25">
      <c r="Z45" s="3" t="s">
        <v>266</v>
      </c>
      <c r="AA45" s="3"/>
      <c r="AB45" s="5" t="s">
        <v>295</v>
      </c>
      <c r="AC45" s="3" t="s">
        <v>296</v>
      </c>
      <c r="AD45" s="3"/>
      <c r="AE45" s="3"/>
      <c r="AF45" s="3" t="s">
        <v>267</v>
      </c>
    </row>
    <row r="46" spans="1:35" x14ac:dyDescent="0.25">
      <c r="Z46" s="3" t="s">
        <v>297</v>
      </c>
      <c r="AA46" s="3"/>
      <c r="AB46" s="5">
        <v>58</v>
      </c>
      <c r="AC46" s="3" t="s">
        <v>298</v>
      </c>
      <c r="AD46" s="3"/>
      <c r="AE46" s="3"/>
      <c r="AF46" s="3" t="s">
        <v>299</v>
      </c>
    </row>
    <row r="47" spans="1:35" x14ac:dyDescent="0.25">
      <c r="Z47" s="3" t="s">
        <v>21</v>
      </c>
      <c r="AA47" s="3"/>
      <c r="AB47" s="5">
        <v>56</v>
      </c>
      <c r="AC47" s="3" t="s">
        <v>328</v>
      </c>
      <c r="AD47" s="3"/>
      <c r="AE47" s="3"/>
      <c r="AF47" s="3" t="s">
        <v>329</v>
      </c>
    </row>
    <row r="48" spans="1:35" x14ac:dyDescent="0.25">
      <c r="Z48" s="3" t="s">
        <v>266</v>
      </c>
      <c r="AA48" s="3"/>
      <c r="AB48" s="5">
        <v>56</v>
      </c>
      <c r="AC48" s="3" t="s">
        <v>304</v>
      </c>
      <c r="AD48" s="3"/>
      <c r="AE48" s="3"/>
      <c r="AF48" s="3" t="s">
        <v>305</v>
      </c>
    </row>
    <row r="49" spans="26:32" x14ac:dyDescent="0.25">
      <c r="Z49" s="3" t="s">
        <v>266</v>
      </c>
      <c r="AA49" s="3"/>
      <c r="AB49" s="3">
        <v>56</v>
      </c>
      <c r="AC49" s="3" t="s">
        <v>92</v>
      </c>
      <c r="AD49" s="3"/>
      <c r="AE49" s="3"/>
      <c r="AF49" s="3" t="s">
        <v>307</v>
      </c>
    </row>
    <row r="50" spans="26:32" x14ac:dyDescent="0.25">
      <c r="Z50" s="3" t="s">
        <v>110</v>
      </c>
      <c r="AA50" s="3"/>
      <c r="AB50" s="3">
        <v>55</v>
      </c>
      <c r="AC50" s="3" t="s">
        <v>65</v>
      </c>
      <c r="AD50" s="3"/>
      <c r="AE50" s="3"/>
      <c r="AF50" s="3" t="s">
        <v>300</v>
      </c>
    </row>
    <row r="51" spans="26:32" x14ac:dyDescent="0.25">
      <c r="Z51" s="3" t="s">
        <v>266</v>
      </c>
      <c r="AA51" s="3"/>
      <c r="AB51" s="5">
        <v>54</v>
      </c>
      <c r="AC51" s="3" t="s">
        <v>27</v>
      </c>
      <c r="AD51" s="3"/>
      <c r="AE51" s="3"/>
      <c r="AF51" s="3" t="s">
        <v>120</v>
      </c>
    </row>
    <row r="52" spans="26:32" x14ac:dyDescent="0.25">
      <c r="Z52" s="3" t="s">
        <v>21</v>
      </c>
      <c r="AA52" s="3"/>
      <c r="AB52" s="5">
        <v>53</v>
      </c>
      <c r="AC52" s="3" t="s">
        <v>326</v>
      </c>
      <c r="AD52" s="3"/>
      <c r="AE52" s="3"/>
      <c r="AF52" s="3" t="s">
        <v>327</v>
      </c>
    </row>
    <row r="53" spans="26:32" x14ac:dyDescent="0.25">
      <c r="Z53" s="3" t="s">
        <v>34</v>
      </c>
      <c r="AA53" s="3"/>
      <c r="AB53" s="3">
        <v>51</v>
      </c>
      <c r="AC53" s="3" t="s">
        <v>92</v>
      </c>
      <c r="AD53" s="3"/>
      <c r="AE53" s="3"/>
      <c r="AF53" s="3" t="s">
        <v>307</v>
      </c>
    </row>
    <row r="54" spans="26:32" x14ac:dyDescent="0.25">
      <c r="Z54" s="3" t="s">
        <v>34</v>
      </c>
      <c r="AA54" s="3"/>
      <c r="AB54" s="5">
        <v>50</v>
      </c>
      <c r="AC54" s="3" t="s">
        <v>65</v>
      </c>
      <c r="AD54" s="3"/>
      <c r="AE54" s="3"/>
      <c r="AF54" s="3" t="s">
        <v>300</v>
      </c>
    </row>
  </sheetData>
  <phoneticPr fontId="10" type="noConversion"/>
  <printOptions gridLines="1" gridLinesSet="0"/>
  <pageMargins left="1.1417322834645669" right="0.35433070866141736" top="0.98425196850393704" bottom="0.98425196850393704" header="0.51181102362204722" footer="0.51181102362204722"/>
  <pageSetup paperSize="9" scale="95" orientation="portrait" r:id="rId1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J63"/>
  <sheetViews>
    <sheetView workbookViewId="0">
      <pane xSplit="1" ySplit="2" topLeftCell="B21" activePane="bottomRight" state="frozen"/>
      <selection pane="topRight" activeCell="B1" sqref="B1"/>
      <selection pane="bottomLeft" activeCell="A3" sqref="A3"/>
      <selection pane="bottomRight" activeCell="W32" sqref="W32"/>
    </sheetView>
  </sheetViews>
  <sheetFormatPr defaultRowHeight="12.5" x14ac:dyDescent="0.25"/>
  <cols>
    <col min="2" max="22" width="4.6328125" hidden="1" customWidth="1"/>
    <col min="23" max="23" width="6.54296875" customWidth="1"/>
    <col min="24" max="25" width="4.36328125" customWidth="1"/>
    <col min="26" max="26" width="5.453125" customWidth="1"/>
    <col min="27" max="27" width="3.54296875" customWidth="1"/>
    <col min="28" max="28" width="3.6328125" customWidth="1"/>
    <col min="29" max="29" width="4" customWidth="1"/>
    <col min="30" max="30" width="3.453125" customWidth="1"/>
    <col min="31" max="33" width="4.36328125" customWidth="1"/>
    <col min="36" max="36" width="4.54296875" customWidth="1"/>
  </cols>
  <sheetData>
    <row r="1" spans="1:36" ht="15.5" x14ac:dyDescent="0.35">
      <c r="A1" s="8" t="s">
        <v>331</v>
      </c>
      <c r="B1" s="2"/>
      <c r="C1" s="2"/>
      <c r="D1" s="3"/>
      <c r="E1" s="3"/>
      <c r="F1" s="3"/>
      <c r="G1" s="3" t="s">
        <v>9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AA1" s="3" t="s">
        <v>57</v>
      </c>
      <c r="AB1" s="3"/>
      <c r="AC1" s="3"/>
      <c r="AD1" s="3"/>
      <c r="AE1" s="3"/>
      <c r="AF1" s="3"/>
      <c r="AG1" s="3"/>
    </row>
    <row r="2" spans="1:36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5" t="s">
        <v>0</v>
      </c>
      <c r="X2" s="5" t="s">
        <v>1</v>
      </c>
      <c r="Y2" s="5" t="s">
        <v>2</v>
      </c>
      <c r="Z2" s="3" t="s">
        <v>3</v>
      </c>
      <c r="AA2" s="3"/>
      <c r="AB2" s="5" t="s">
        <v>54</v>
      </c>
      <c r="AC2" s="5" t="s">
        <v>4</v>
      </c>
      <c r="AD2" s="5" t="s">
        <v>5</v>
      </c>
      <c r="AE2" s="5" t="s">
        <v>6</v>
      </c>
      <c r="AF2" s="3" t="s">
        <v>342</v>
      </c>
      <c r="AG2" s="3"/>
    </row>
    <row r="3" spans="1:36" x14ac:dyDescent="0.25">
      <c r="A3" s="3" t="s">
        <v>294</v>
      </c>
      <c r="B3" s="11">
        <v>38</v>
      </c>
      <c r="C3" s="11">
        <v>13</v>
      </c>
      <c r="D3" s="11">
        <v>79</v>
      </c>
      <c r="E3" s="11">
        <v>21</v>
      </c>
      <c r="F3" s="11">
        <v>15</v>
      </c>
      <c r="G3" s="11">
        <v>7</v>
      </c>
      <c r="H3" s="11">
        <v>22</v>
      </c>
      <c r="I3" s="12">
        <v>28</v>
      </c>
      <c r="J3" s="12">
        <v>4</v>
      </c>
      <c r="K3" s="11">
        <v>22</v>
      </c>
      <c r="L3" s="12">
        <v>33</v>
      </c>
      <c r="M3" s="12">
        <v>13</v>
      </c>
      <c r="N3" s="11">
        <v>6</v>
      </c>
      <c r="O3" s="12">
        <v>7</v>
      </c>
      <c r="P3" s="11">
        <v>7</v>
      </c>
      <c r="Q3" s="11"/>
      <c r="R3" s="11"/>
      <c r="S3" s="11"/>
      <c r="T3" s="11"/>
      <c r="U3" s="11"/>
      <c r="V3" s="11"/>
      <c r="W3" s="3">
        <f t="shared" ref="W3:W18" si="0">SUM(A3:V3)</f>
        <v>315</v>
      </c>
      <c r="X3" s="3">
        <f t="shared" ref="X3:X18" si="1">COUNT(B3:V3)</f>
        <v>15</v>
      </c>
      <c r="Y3" s="3">
        <v>5</v>
      </c>
      <c r="Z3" s="4">
        <f t="shared" ref="Z3:Z18" si="2">W3/(X3-Y3)</f>
        <v>31.5</v>
      </c>
      <c r="AA3" s="3"/>
      <c r="AB3" s="3"/>
      <c r="AC3" s="3">
        <v>1</v>
      </c>
      <c r="AD3" s="3">
        <v>3</v>
      </c>
      <c r="AE3" s="3">
        <v>4</v>
      </c>
      <c r="AF3" s="3">
        <f t="shared" ref="AF3:AF18" si="3">X3+AE3</f>
        <v>19</v>
      </c>
      <c r="AG3" s="6">
        <v>96</v>
      </c>
      <c r="AI3" s="3"/>
      <c r="AJ3" s="6"/>
    </row>
    <row r="4" spans="1:36" x14ac:dyDescent="0.25">
      <c r="A4" s="3" t="s">
        <v>271</v>
      </c>
      <c r="B4" s="11">
        <v>2</v>
      </c>
      <c r="C4" s="11">
        <v>0</v>
      </c>
      <c r="D4" s="11">
        <v>0</v>
      </c>
      <c r="E4" s="11">
        <v>2</v>
      </c>
      <c r="F4" s="11">
        <v>0</v>
      </c>
      <c r="G4" s="11">
        <v>0</v>
      </c>
      <c r="H4" s="12">
        <v>19</v>
      </c>
      <c r="I4" s="11">
        <v>2</v>
      </c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3">
        <f t="shared" si="0"/>
        <v>25</v>
      </c>
      <c r="X4" s="3">
        <f t="shared" si="1"/>
        <v>8</v>
      </c>
      <c r="Y4" s="3">
        <v>1</v>
      </c>
      <c r="Z4" s="4">
        <f t="shared" si="2"/>
        <v>3.5714285714285716</v>
      </c>
      <c r="AA4" s="3"/>
      <c r="AB4" s="3"/>
      <c r="AC4" s="3"/>
      <c r="AD4" s="3"/>
      <c r="AE4" s="3">
        <v>2</v>
      </c>
      <c r="AF4" s="3">
        <f t="shared" si="3"/>
        <v>10</v>
      </c>
      <c r="AG4" s="6">
        <v>98</v>
      </c>
      <c r="AI4" s="3"/>
      <c r="AJ4" s="6"/>
    </row>
    <row r="5" spans="1:36" x14ac:dyDescent="0.25">
      <c r="A5" s="3" t="s">
        <v>332</v>
      </c>
      <c r="B5" s="11">
        <v>4</v>
      </c>
      <c r="C5" s="11">
        <v>6</v>
      </c>
      <c r="D5" s="11">
        <v>12</v>
      </c>
      <c r="E5" s="11">
        <v>7</v>
      </c>
      <c r="F5" s="11">
        <v>21</v>
      </c>
      <c r="G5" s="11">
        <v>0</v>
      </c>
      <c r="H5" s="11">
        <v>18</v>
      </c>
      <c r="I5" s="11">
        <v>1</v>
      </c>
      <c r="J5" s="11">
        <v>2</v>
      </c>
      <c r="K5" s="11">
        <v>19</v>
      </c>
      <c r="L5" s="11">
        <v>23</v>
      </c>
      <c r="M5" s="12">
        <v>9</v>
      </c>
      <c r="N5" s="12">
        <v>3</v>
      </c>
      <c r="O5" s="11">
        <v>5</v>
      </c>
      <c r="P5" s="12">
        <v>3</v>
      </c>
      <c r="Q5" s="11">
        <v>14</v>
      </c>
      <c r="R5" s="11"/>
      <c r="S5" s="11"/>
      <c r="T5" s="11"/>
      <c r="U5" s="11"/>
      <c r="V5" s="11"/>
      <c r="W5" s="3">
        <f t="shared" si="0"/>
        <v>147</v>
      </c>
      <c r="X5" s="3">
        <f t="shared" si="1"/>
        <v>16</v>
      </c>
      <c r="Y5" s="3">
        <v>3</v>
      </c>
      <c r="Z5" s="4">
        <f t="shared" si="2"/>
        <v>11.307692307692308</v>
      </c>
      <c r="AA5" s="3"/>
      <c r="AB5" s="3"/>
      <c r="AC5" s="3"/>
      <c r="AD5" s="3"/>
      <c r="AE5" s="3">
        <v>6</v>
      </c>
      <c r="AF5" s="3">
        <f t="shared" si="3"/>
        <v>22</v>
      </c>
      <c r="AG5" s="6">
        <v>94</v>
      </c>
      <c r="AI5" s="3"/>
      <c r="AJ5" s="6"/>
    </row>
    <row r="6" spans="1:36" x14ac:dyDescent="0.25">
      <c r="A6" s="3" t="s">
        <v>59</v>
      </c>
      <c r="B6" s="11">
        <v>30</v>
      </c>
      <c r="C6" s="12">
        <v>43</v>
      </c>
      <c r="D6" s="11">
        <v>17</v>
      </c>
      <c r="E6" s="11">
        <v>18</v>
      </c>
      <c r="F6" s="12">
        <v>10</v>
      </c>
      <c r="G6" s="12">
        <v>0</v>
      </c>
      <c r="H6" s="12">
        <v>2</v>
      </c>
      <c r="I6" s="11">
        <v>1</v>
      </c>
      <c r="J6" s="12">
        <v>4</v>
      </c>
      <c r="K6" s="11">
        <v>0</v>
      </c>
      <c r="L6" s="12">
        <v>5</v>
      </c>
      <c r="M6" s="11">
        <v>20</v>
      </c>
      <c r="N6" s="11">
        <v>6</v>
      </c>
      <c r="O6" s="11"/>
      <c r="P6" s="11"/>
      <c r="Q6" s="11"/>
      <c r="R6" s="11"/>
      <c r="S6" s="11"/>
      <c r="T6" s="11"/>
      <c r="U6" s="11"/>
      <c r="V6" s="11"/>
      <c r="W6" s="3">
        <f t="shared" si="0"/>
        <v>156</v>
      </c>
      <c r="X6" s="3">
        <f t="shared" si="1"/>
        <v>13</v>
      </c>
      <c r="Y6" s="3">
        <v>6</v>
      </c>
      <c r="Z6" s="4">
        <f t="shared" si="2"/>
        <v>22.285714285714285</v>
      </c>
      <c r="AA6" s="3"/>
      <c r="AB6" s="3"/>
      <c r="AC6" s="3"/>
      <c r="AD6" s="3">
        <v>2</v>
      </c>
      <c r="AE6" s="3">
        <v>10</v>
      </c>
      <c r="AF6" s="3">
        <f t="shared" si="3"/>
        <v>23</v>
      </c>
      <c r="AG6" s="6">
        <v>85</v>
      </c>
      <c r="AI6" s="3"/>
      <c r="AJ6" s="6"/>
    </row>
    <row r="7" spans="1:36" x14ac:dyDescent="0.25">
      <c r="A7" s="3" t="s">
        <v>34</v>
      </c>
      <c r="B7" s="11">
        <v>41</v>
      </c>
      <c r="C7" s="11">
        <v>23</v>
      </c>
      <c r="D7" s="11">
        <v>33</v>
      </c>
      <c r="E7" s="11">
        <v>3</v>
      </c>
      <c r="F7" s="12">
        <v>88</v>
      </c>
      <c r="G7" s="12">
        <v>12</v>
      </c>
      <c r="H7" s="11">
        <v>5</v>
      </c>
      <c r="I7" s="11">
        <v>35</v>
      </c>
      <c r="J7" s="11">
        <v>0</v>
      </c>
      <c r="K7" s="11">
        <v>33</v>
      </c>
      <c r="L7" s="12">
        <v>1</v>
      </c>
      <c r="M7" s="11">
        <v>23</v>
      </c>
      <c r="N7" s="11"/>
      <c r="O7" s="11"/>
      <c r="P7" s="11"/>
      <c r="Q7" s="11"/>
      <c r="R7" s="11"/>
      <c r="S7" s="11"/>
      <c r="T7" s="11"/>
      <c r="U7" s="11"/>
      <c r="V7" s="11"/>
      <c r="W7" s="3">
        <f t="shared" si="0"/>
        <v>297</v>
      </c>
      <c r="X7" s="3">
        <f t="shared" si="1"/>
        <v>12</v>
      </c>
      <c r="Y7" s="3">
        <v>3</v>
      </c>
      <c r="Z7" s="4">
        <f t="shared" si="2"/>
        <v>33</v>
      </c>
      <c r="AA7" s="3"/>
      <c r="AB7" s="3"/>
      <c r="AC7" s="3">
        <v>1</v>
      </c>
      <c r="AD7" s="3">
        <v>4</v>
      </c>
      <c r="AE7" s="3">
        <v>1</v>
      </c>
      <c r="AF7" s="3">
        <f t="shared" si="3"/>
        <v>13</v>
      </c>
      <c r="AG7" s="6">
        <v>56</v>
      </c>
      <c r="AI7" s="3"/>
      <c r="AJ7" s="6"/>
    </row>
    <row r="8" spans="1:36" x14ac:dyDescent="0.25">
      <c r="A8" s="3" t="s">
        <v>104</v>
      </c>
      <c r="B8" s="11">
        <v>43</v>
      </c>
      <c r="C8" s="11">
        <v>4</v>
      </c>
      <c r="D8" s="12">
        <v>5</v>
      </c>
      <c r="E8" s="11">
        <v>13</v>
      </c>
      <c r="F8" s="11">
        <v>32</v>
      </c>
      <c r="G8" s="11">
        <v>47</v>
      </c>
      <c r="H8" s="11">
        <v>23</v>
      </c>
      <c r="I8" s="11">
        <v>12</v>
      </c>
      <c r="J8" s="12">
        <v>27</v>
      </c>
      <c r="K8" s="11">
        <v>1</v>
      </c>
      <c r="L8" s="11">
        <v>41</v>
      </c>
      <c r="M8" s="12">
        <v>20</v>
      </c>
      <c r="N8" s="11"/>
      <c r="O8" s="11"/>
      <c r="P8" s="11"/>
      <c r="Q8" s="11"/>
      <c r="R8" s="11"/>
      <c r="S8" s="11"/>
      <c r="T8" s="11"/>
      <c r="U8" s="11"/>
      <c r="V8" s="11"/>
      <c r="W8" s="3">
        <f t="shared" si="0"/>
        <v>268</v>
      </c>
      <c r="X8" s="3">
        <f t="shared" si="1"/>
        <v>12</v>
      </c>
      <c r="Y8" s="3">
        <v>3</v>
      </c>
      <c r="Z8" s="4">
        <f t="shared" si="2"/>
        <v>29.777777777777779</v>
      </c>
      <c r="AA8" s="3"/>
      <c r="AB8" s="3"/>
      <c r="AC8" s="3"/>
      <c r="AD8" s="3">
        <v>5</v>
      </c>
      <c r="AE8" s="3">
        <v>1</v>
      </c>
      <c r="AF8" s="3">
        <f t="shared" si="3"/>
        <v>13</v>
      </c>
      <c r="AG8" s="6">
        <v>91</v>
      </c>
      <c r="AI8" s="3"/>
      <c r="AJ8" s="6"/>
    </row>
    <row r="9" spans="1:36" x14ac:dyDescent="0.25">
      <c r="A9" s="3" t="s">
        <v>105</v>
      </c>
      <c r="B9" s="11">
        <v>0</v>
      </c>
      <c r="C9" s="11">
        <v>9</v>
      </c>
      <c r="D9" s="11">
        <v>88</v>
      </c>
      <c r="E9" s="12">
        <v>12</v>
      </c>
      <c r="F9" s="11">
        <v>10</v>
      </c>
      <c r="G9" s="11">
        <v>38</v>
      </c>
      <c r="H9" s="12">
        <v>116</v>
      </c>
      <c r="I9" s="11">
        <v>9</v>
      </c>
      <c r="J9" s="11">
        <v>6</v>
      </c>
      <c r="K9" s="11">
        <v>21</v>
      </c>
      <c r="L9" s="11">
        <v>18</v>
      </c>
      <c r="M9" s="11">
        <v>23</v>
      </c>
      <c r="N9" s="11">
        <v>11</v>
      </c>
      <c r="O9" s="12">
        <v>20</v>
      </c>
      <c r="P9" s="11">
        <v>0</v>
      </c>
      <c r="Q9" s="11">
        <v>7</v>
      </c>
      <c r="R9" s="11">
        <v>2</v>
      </c>
      <c r="S9" s="11">
        <v>109</v>
      </c>
      <c r="T9" s="11">
        <v>2</v>
      </c>
      <c r="U9" s="11">
        <v>23</v>
      </c>
      <c r="V9" s="11"/>
      <c r="W9" s="3">
        <f t="shared" si="0"/>
        <v>524</v>
      </c>
      <c r="X9" s="3">
        <f t="shared" si="1"/>
        <v>20</v>
      </c>
      <c r="Y9" s="3">
        <v>3</v>
      </c>
      <c r="Z9" s="4">
        <f t="shared" si="2"/>
        <v>30.823529411764707</v>
      </c>
      <c r="AA9" s="3"/>
      <c r="AB9" s="3">
        <v>2</v>
      </c>
      <c r="AC9" s="3">
        <v>1</v>
      </c>
      <c r="AD9" s="3">
        <v>1</v>
      </c>
      <c r="AE9" s="3">
        <v>1</v>
      </c>
      <c r="AF9" s="3">
        <f t="shared" si="3"/>
        <v>21</v>
      </c>
      <c r="AG9" s="6">
        <v>90</v>
      </c>
      <c r="AI9" s="3"/>
      <c r="AJ9" s="6"/>
    </row>
    <row r="10" spans="1:36" x14ac:dyDescent="0.25">
      <c r="A10" s="3" t="s">
        <v>13</v>
      </c>
      <c r="B10" s="11">
        <v>12</v>
      </c>
      <c r="C10" s="11">
        <v>9</v>
      </c>
      <c r="D10" s="11">
        <v>0</v>
      </c>
      <c r="E10" s="11">
        <v>0</v>
      </c>
      <c r="F10" s="11">
        <v>2</v>
      </c>
      <c r="G10" s="11">
        <v>2</v>
      </c>
      <c r="H10" s="12">
        <v>13</v>
      </c>
      <c r="I10" s="11">
        <v>2</v>
      </c>
      <c r="J10" s="11">
        <v>6</v>
      </c>
      <c r="K10" s="11">
        <v>1</v>
      </c>
      <c r="L10" s="11">
        <v>13</v>
      </c>
      <c r="M10" s="11">
        <v>8</v>
      </c>
      <c r="N10" s="11">
        <v>0</v>
      </c>
      <c r="O10" s="11">
        <v>15</v>
      </c>
      <c r="P10" s="11">
        <v>7</v>
      </c>
      <c r="Q10" s="11">
        <v>9</v>
      </c>
      <c r="R10" s="11">
        <v>1</v>
      </c>
      <c r="S10" s="11">
        <v>0</v>
      </c>
      <c r="T10" s="11">
        <v>30</v>
      </c>
      <c r="U10" s="11"/>
      <c r="V10" s="11"/>
      <c r="W10" s="3">
        <f t="shared" si="0"/>
        <v>130</v>
      </c>
      <c r="X10" s="3">
        <f t="shared" si="1"/>
        <v>19</v>
      </c>
      <c r="Y10" s="3">
        <v>1</v>
      </c>
      <c r="Z10" s="4">
        <f t="shared" si="2"/>
        <v>7.2222222222222223</v>
      </c>
      <c r="AA10" s="3"/>
      <c r="AB10" s="3"/>
      <c r="AC10" s="3"/>
      <c r="AD10" s="3"/>
      <c r="AE10" s="3">
        <v>2</v>
      </c>
      <c r="AF10" s="3">
        <f t="shared" si="3"/>
        <v>21</v>
      </c>
      <c r="AG10" s="6">
        <v>65</v>
      </c>
      <c r="AI10" s="3"/>
      <c r="AJ10" s="6"/>
    </row>
    <row r="11" spans="1:36" x14ac:dyDescent="0.25">
      <c r="A11" s="3" t="s">
        <v>14</v>
      </c>
      <c r="B11" s="12">
        <v>55</v>
      </c>
      <c r="C11" s="12">
        <v>7</v>
      </c>
      <c r="D11" s="12">
        <v>11</v>
      </c>
      <c r="E11" s="12">
        <v>9</v>
      </c>
      <c r="F11" s="11">
        <v>4</v>
      </c>
      <c r="G11" s="11">
        <v>0</v>
      </c>
      <c r="H11" s="11">
        <v>42</v>
      </c>
      <c r="I11" s="11">
        <v>15</v>
      </c>
      <c r="J11" s="11">
        <v>22</v>
      </c>
      <c r="K11" s="11">
        <v>21</v>
      </c>
      <c r="L11" s="11">
        <v>14</v>
      </c>
      <c r="M11" s="11">
        <v>22</v>
      </c>
      <c r="N11" s="11"/>
      <c r="O11" s="11"/>
      <c r="P11" s="11"/>
      <c r="Q11" s="11"/>
      <c r="R11" s="11"/>
      <c r="S11" s="11"/>
      <c r="T11" s="11"/>
      <c r="U11" s="11"/>
      <c r="V11" s="11"/>
      <c r="W11" s="3">
        <f t="shared" si="0"/>
        <v>222</v>
      </c>
      <c r="X11" s="3">
        <f t="shared" si="1"/>
        <v>12</v>
      </c>
      <c r="Y11" s="3">
        <v>4</v>
      </c>
      <c r="Z11" s="4">
        <f t="shared" si="2"/>
        <v>27.75</v>
      </c>
      <c r="AA11" s="3"/>
      <c r="AB11" s="3"/>
      <c r="AC11" s="3">
        <v>1</v>
      </c>
      <c r="AD11" s="3">
        <v>1</v>
      </c>
      <c r="AE11" s="3">
        <v>5</v>
      </c>
      <c r="AF11" s="3">
        <f t="shared" si="3"/>
        <v>17</v>
      </c>
      <c r="AG11" s="6">
        <v>46</v>
      </c>
      <c r="AI11" s="3"/>
      <c r="AJ11" s="6"/>
    </row>
    <row r="12" spans="1:36" x14ac:dyDescent="0.25">
      <c r="A12" s="3" t="s">
        <v>16</v>
      </c>
      <c r="B12" s="12">
        <v>2</v>
      </c>
      <c r="C12" s="11">
        <v>2</v>
      </c>
      <c r="D12" s="11">
        <v>28</v>
      </c>
      <c r="E12" s="11">
        <v>3</v>
      </c>
      <c r="F12" s="11">
        <v>0</v>
      </c>
      <c r="G12" s="11">
        <v>13</v>
      </c>
      <c r="H12" s="11">
        <v>17</v>
      </c>
      <c r="I12" s="11">
        <v>50</v>
      </c>
      <c r="J12" s="11">
        <v>18</v>
      </c>
      <c r="K12" s="12">
        <v>12</v>
      </c>
      <c r="L12" s="11">
        <v>0</v>
      </c>
      <c r="M12" s="11">
        <v>0</v>
      </c>
      <c r="N12" s="11">
        <v>9</v>
      </c>
      <c r="O12" s="11">
        <v>22</v>
      </c>
      <c r="P12" s="11"/>
      <c r="Q12" s="11"/>
      <c r="R12" s="11"/>
      <c r="S12" s="11"/>
      <c r="T12" s="11"/>
      <c r="U12" s="11"/>
      <c r="V12" s="11"/>
      <c r="W12" s="3">
        <f t="shared" si="0"/>
        <v>176</v>
      </c>
      <c r="X12" s="3">
        <f t="shared" si="1"/>
        <v>14</v>
      </c>
      <c r="Y12" s="3">
        <v>2</v>
      </c>
      <c r="Z12" s="4">
        <f t="shared" si="2"/>
        <v>14.666666666666666</v>
      </c>
      <c r="AA12" s="3"/>
      <c r="AB12" s="3"/>
      <c r="AC12" s="3">
        <v>1</v>
      </c>
      <c r="AD12" s="3">
        <v>1</v>
      </c>
      <c r="AE12" s="3">
        <v>7</v>
      </c>
      <c r="AF12" s="3">
        <f t="shared" si="3"/>
        <v>21</v>
      </c>
      <c r="AG12" s="6">
        <v>66</v>
      </c>
      <c r="AI12" s="3"/>
      <c r="AJ12" s="6"/>
    </row>
    <row r="13" spans="1:36" x14ac:dyDescent="0.25">
      <c r="A13" s="3" t="s">
        <v>17</v>
      </c>
      <c r="B13" s="11">
        <v>0</v>
      </c>
      <c r="C13" s="12">
        <v>27</v>
      </c>
      <c r="D13" s="11">
        <v>0</v>
      </c>
      <c r="E13" s="11">
        <v>5</v>
      </c>
      <c r="F13" s="11">
        <v>18</v>
      </c>
      <c r="G13" s="11">
        <v>14</v>
      </c>
      <c r="H13" s="11">
        <v>10</v>
      </c>
      <c r="I13" s="11">
        <v>2</v>
      </c>
      <c r="J13" s="11">
        <v>20</v>
      </c>
      <c r="K13" s="11">
        <v>0</v>
      </c>
      <c r="L13" s="11">
        <v>52</v>
      </c>
      <c r="M13" s="11">
        <v>0</v>
      </c>
      <c r="N13" s="11">
        <v>1</v>
      </c>
      <c r="O13" s="11">
        <v>39</v>
      </c>
      <c r="P13" s="11">
        <v>23</v>
      </c>
      <c r="Q13" s="11">
        <v>34</v>
      </c>
      <c r="R13" s="12">
        <v>12</v>
      </c>
      <c r="S13" s="11">
        <v>5</v>
      </c>
      <c r="T13" s="11">
        <v>18</v>
      </c>
      <c r="U13" s="11">
        <v>5</v>
      </c>
      <c r="V13" s="11"/>
      <c r="W13" s="3">
        <f t="shared" si="0"/>
        <v>285</v>
      </c>
      <c r="X13" s="3">
        <f t="shared" si="1"/>
        <v>20</v>
      </c>
      <c r="Y13" s="3">
        <v>2</v>
      </c>
      <c r="Z13" s="4">
        <f t="shared" si="2"/>
        <v>15.833333333333334</v>
      </c>
      <c r="AA13" s="3"/>
      <c r="AB13" s="3"/>
      <c r="AC13" s="3">
        <v>1</v>
      </c>
      <c r="AD13" s="3">
        <v>3</v>
      </c>
      <c r="AE13" s="3"/>
      <c r="AF13" s="3">
        <f t="shared" si="3"/>
        <v>20</v>
      </c>
      <c r="AG13" s="6">
        <v>70</v>
      </c>
      <c r="AI13" s="3"/>
      <c r="AJ13" s="6"/>
    </row>
    <row r="14" spans="1:36" x14ac:dyDescent="0.25">
      <c r="A14" s="3" t="s">
        <v>19</v>
      </c>
      <c r="B14" s="11">
        <v>0</v>
      </c>
      <c r="C14" s="11">
        <v>0</v>
      </c>
      <c r="D14" s="12">
        <v>0</v>
      </c>
      <c r="E14" s="11">
        <v>0</v>
      </c>
      <c r="F14" s="11">
        <v>5</v>
      </c>
      <c r="G14" s="11">
        <v>2</v>
      </c>
      <c r="H14" s="12">
        <v>1</v>
      </c>
      <c r="I14" s="11">
        <v>9</v>
      </c>
      <c r="J14" s="11">
        <v>3</v>
      </c>
      <c r="K14" s="11">
        <v>2</v>
      </c>
      <c r="L14" s="11">
        <v>2</v>
      </c>
      <c r="M14" s="11">
        <v>1</v>
      </c>
      <c r="N14" s="11"/>
      <c r="O14" s="11"/>
      <c r="P14" s="11"/>
      <c r="Q14" s="11"/>
      <c r="R14" s="11"/>
      <c r="S14" s="11"/>
      <c r="T14" s="11"/>
      <c r="U14" s="11"/>
      <c r="V14" s="11"/>
      <c r="W14" s="3">
        <f t="shared" si="0"/>
        <v>25</v>
      </c>
      <c r="X14" s="3">
        <f t="shared" si="1"/>
        <v>12</v>
      </c>
      <c r="Y14" s="3">
        <v>2</v>
      </c>
      <c r="Z14" s="4">
        <f t="shared" si="2"/>
        <v>2.5</v>
      </c>
      <c r="AA14" s="3"/>
      <c r="AB14" s="3"/>
      <c r="AC14" s="3"/>
      <c r="AD14" s="3"/>
      <c r="AE14" s="3">
        <v>1</v>
      </c>
      <c r="AF14" s="3">
        <f t="shared" si="3"/>
        <v>13</v>
      </c>
      <c r="AG14" s="6">
        <v>8</v>
      </c>
      <c r="AI14" s="3"/>
      <c r="AJ14" s="6"/>
    </row>
    <row r="15" spans="1:36" x14ac:dyDescent="0.25">
      <c r="A15" s="3" t="s">
        <v>52</v>
      </c>
      <c r="B15" s="11">
        <v>2</v>
      </c>
      <c r="C15" s="11">
        <v>12</v>
      </c>
      <c r="D15" s="11">
        <v>8</v>
      </c>
      <c r="E15" s="11">
        <v>10</v>
      </c>
      <c r="F15" s="11">
        <v>51</v>
      </c>
      <c r="G15" s="11">
        <v>14</v>
      </c>
      <c r="H15" s="11">
        <v>17</v>
      </c>
      <c r="I15" s="11">
        <v>0</v>
      </c>
      <c r="J15" s="11">
        <v>19</v>
      </c>
      <c r="K15" s="11">
        <v>24</v>
      </c>
      <c r="L15" s="11">
        <v>17</v>
      </c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3">
        <f t="shared" si="0"/>
        <v>174</v>
      </c>
      <c r="X15" s="3">
        <f t="shared" si="1"/>
        <v>11</v>
      </c>
      <c r="Y15" s="3"/>
      <c r="Z15" s="4">
        <f t="shared" si="2"/>
        <v>15.818181818181818</v>
      </c>
      <c r="AA15" s="3"/>
      <c r="AB15" s="3"/>
      <c r="AC15" s="3">
        <v>1</v>
      </c>
      <c r="AD15" s="3"/>
      <c r="AE15" s="3"/>
      <c r="AF15" s="3">
        <f t="shared" si="3"/>
        <v>11</v>
      </c>
      <c r="AG15" s="6">
        <v>1</v>
      </c>
      <c r="AI15" s="3"/>
      <c r="AJ15" s="6"/>
    </row>
    <row r="16" spans="1:36" x14ac:dyDescent="0.25">
      <c r="A16" s="3" t="s">
        <v>20</v>
      </c>
      <c r="B16" s="11">
        <v>0</v>
      </c>
      <c r="C16" s="11">
        <v>10</v>
      </c>
      <c r="D16" s="11">
        <v>2</v>
      </c>
      <c r="E16" s="12">
        <v>4</v>
      </c>
      <c r="F16" s="11">
        <v>0</v>
      </c>
      <c r="G16" s="11">
        <v>2</v>
      </c>
      <c r="H16" s="11">
        <v>1</v>
      </c>
      <c r="I16" s="11">
        <v>25</v>
      </c>
      <c r="J16" s="11">
        <v>4</v>
      </c>
      <c r="K16" s="11">
        <v>9</v>
      </c>
      <c r="L16" s="11">
        <v>4</v>
      </c>
      <c r="M16" s="12">
        <v>2</v>
      </c>
      <c r="N16" s="11">
        <v>8</v>
      </c>
      <c r="O16" s="11"/>
      <c r="P16" s="11"/>
      <c r="Q16" s="11"/>
      <c r="R16" s="11"/>
      <c r="S16" s="11"/>
      <c r="T16" s="11"/>
      <c r="U16" s="11"/>
      <c r="V16" s="11"/>
      <c r="W16" s="3">
        <f t="shared" si="0"/>
        <v>71</v>
      </c>
      <c r="X16" s="3">
        <f t="shared" si="1"/>
        <v>13</v>
      </c>
      <c r="Y16" s="3">
        <v>2</v>
      </c>
      <c r="Z16" s="4">
        <f t="shared" si="2"/>
        <v>6.4545454545454541</v>
      </c>
      <c r="AA16" s="3"/>
      <c r="AB16" s="3"/>
      <c r="AC16" s="3"/>
      <c r="AD16" s="3">
        <v>1</v>
      </c>
      <c r="AE16" s="3">
        <v>3</v>
      </c>
      <c r="AF16" s="3">
        <f t="shared" si="3"/>
        <v>16</v>
      </c>
      <c r="AG16" s="6">
        <v>58</v>
      </c>
      <c r="AI16" s="3"/>
      <c r="AJ16" s="6"/>
    </row>
    <row r="17" spans="1:36" x14ac:dyDescent="0.25">
      <c r="A17" s="3" t="s">
        <v>21</v>
      </c>
      <c r="B17" s="11">
        <v>0</v>
      </c>
      <c r="C17" s="11">
        <v>1</v>
      </c>
      <c r="D17" s="11">
        <v>0</v>
      </c>
      <c r="E17" s="11">
        <v>18</v>
      </c>
      <c r="F17" s="11">
        <v>11</v>
      </c>
      <c r="G17" s="12">
        <v>4</v>
      </c>
      <c r="H17" s="11">
        <v>1</v>
      </c>
      <c r="I17" s="11">
        <v>0</v>
      </c>
      <c r="J17" s="12">
        <v>3</v>
      </c>
      <c r="K17" s="11">
        <v>1</v>
      </c>
      <c r="L17" s="11">
        <v>3</v>
      </c>
      <c r="M17" s="11">
        <v>55</v>
      </c>
      <c r="N17" s="11">
        <v>0</v>
      </c>
      <c r="O17" s="12">
        <v>9</v>
      </c>
      <c r="P17" s="12">
        <v>5</v>
      </c>
      <c r="Q17" s="11">
        <v>20</v>
      </c>
      <c r="R17" s="11">
        <v>2</v>
      </c>
      <c r="S17" s="11">
        <v>34</v>
      </c>
      <c r="T17" s="11">
        <v>11</v>
      </c>
      <c r="U17" s="11">
        <v>5</v>
      </c>
      <c r="V17" s="12">
        <v>21</v>
      </c>
      <c r="W17" s="3">
        <f t="shared" si="0"/>
        <v>204</v>
      </c>
      <c r="X17" s="3">
        <f t="shared" si="1"/>
        <v>21</v>
      </c>
      <c r="Y17" s="3">
        <v>5</v>
      </c>
      <c r="Z17" s="4">
        <f t="shared" si="2"/>
        <v>12.75</v>
      </c>
      <c r="AA17" s="3"/>
      <c r="AB17" s="3"/>
      <c r="AC17" s="3">
        <v>1</v>
      </c>
      <c r="AD17" s="3">
        <v>1</v>
      </c>
      <c r="AE17" s="3">
        <v>4</v>
      </c>
      <c r="AF17" s="3">
        <f t="shared" si="3"/>
        <v>25</v>
      </c>
      <c r="AG17" s="6">
        <v>60</v>
      </c>
      <c r="AI17" s="3"/>
      <c r="AJ17" s="6"/>
    </row>
    <row r="18" spans="1:36" x14ac:dyDescent="0.25">
      <c r="A18" s="3" t="s">
        <v>209</v>
      </c>
      <c r="B18" s="12">
        <v>2</v>
      </c>
      <c r="C18" s="11">
        <v>0</v>
      </c>
      <c r="D18" s="11">
        <v>1</v>
      </c>
      <c r="E18" s="12">
        <v>0</v>
      </c>
      <c r="F18" s="11">
        <v>3</v>
      </c>
      <c r="G18" s="11">
        <v>0</v>
      </c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3">
        <f t="shared" si="0"/>
        <v>6</v>
      </c>
      <c r="X18" s="3">
        <f t="shared" si="1"/>
        <v>6</v>
      </c>
      <c r="Y18" s="3">
        <v>2</v>
      </c>
      <c r="Z18" s="4">
        <f t="shared" si="2"/>
        <v>1.5</v>
      </c>
      <c r="AA18" s="3"/>
      <c r="AB18" s="3"/>
      <c r="AC18" s="3"/>
      <c r="AD18" s="3"/>
      <c r="AE18" s="3">
        <v>1</v>
      </c>
      <c r="AF18" s="3">
        <f t="shared" si="3"/>
        <v>7</v>
      </c>
      <c r="AG18" s="6">
        <v>61</v>
      </c>
      <c r="AI18" s="3"/>
      <c r="AJ18" s="6"/>
    </row>
    <row r="19" spans="1:36" x14ac:dyDescent="0.25">
      <c r="A19" s="6" t="s">
        <v>281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3"/>
      <c r="X19" s="3"/>
      <c r="Y19" s="3"/>
      <c r="Z19" s="4"/>
      <c r="AA19" s="3"/>
      <c r="AB19" s="3"/>
      <c r="AC19" s="3"/>
      <c r="AD19" s="3"/>
      <c r="AE19" s="3"/>
      <c r="AF19" s="3"/>
      <c r="AG19" s="6"/>
      <c r="AI19" s="3"/>
      <c r="AJ19" s="6"/>
    </row>
    <row r="20" spans="1:36" x14ac:dyDescent="0.25">
      <c r="A20" s="3" t="s">
        <v>11</v>
      </c>
      <c r="B20" s="11">
        <v>15</v>
      </c>
      <c r="C20" s="11">
        <v>2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3">
        <f t="shared" ref="W20:W31" si="4">SUM(A20:V20)</f>
        <v>17</v>
      </c>
      <c r="X20" s="3">
        <f t="shared" ref="X20:X31" si="5">COUNT(B20:V20)</f>
        <v>2</v>
      </c>
      <c r="Y20" s="3"/>
      <c r="Z20" s="4"/>
      <c r="AA20" s="3"/>
      <c r="AB20" s="3"/>
      <c r="AC20" s="3"/>
      <c r="AD20" s="3"/>
      <c r="AE20" s="3">
        <v>1</v>
      </c>
      <c r="AF20" s="3">
        <f t="shared" ref="AF20:AF31" si="6">X20+AE20</f>
        <v>3</v>
      </c>
      <c r="AG20" s="6">
        <v>63</v>
      </c>
      <c r="AI20" s="3"/>
      <c r="AJ20" s="6"/>
    </row>
    <row r="21" spans="1:36" x14ac:dyDescent="0.25">
      <c r="A21" s="3" t="s">
        <v>12</v>
      </c>
      <c r="B21" s="11">
        <v>0</v>
      </c>
      <c r="C21" s="11">
        <v>2</v>
      </c>
      <c r="D21" s="11">
        <v>3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3">
        <f t="shared" si="4"/>
        <v>5</v>
      </c>
      <c r="X21" s="3">
        <f t="shared" si="5"/>
        <v>3</v>
      </c>
      <c r="Y21" s="3"/>
      <c r="Z21" s="4"/>
      <c r="AA21" s="3"/>
      <c r="AB21" s="3"/>
      <c r="AC21" s="3"/>
      <c r="AD21" s="3"/>
      <c r="AE21" s="3"/>
      <c r="AF21" s="3">
        <f t="shared" si="6"/>
        <v>3</v>
      </c>
      <c r="AG21" s="6">
        <v>4</v>
      </c>
      <c r="AI21" s="3"/>
      <c r="AJ21" s="6"/>
    </row>
    <row r="22" spans="1:36" x14ac:dyDescent="0.25">
      <c r="A22" s="3" t="s">
        <v>280</v>
      </c>
      <c r="B22" s="11">
        <v>2</v>
      </c>
      <c r="C22" s="11">
        <v>0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3">
        <f t="shared" si="4"/>
        <v>2</v>
      </c>
      <c r="X22" s="3">
        <f t="shared" si="5"/>
        <v>2</v>
      </c>
      <c r="Y22" s="3"/>
      <c r="Z22" s="4"/>
      <c r="AA22" s="3"/>
      <c r="AB22" s="3"/>
      <c r="AC22" s="3"/>
      <c r="AD22" s="3"/>
      <c r="AE22" s="3">
        <v>1</v>
      </c>
      <c r="AF22" s="3">
        <f t="shared" si="6"/>
        <v>3</v>
      </c>
      <c r="AG22" s="6">
        <v>100</v>
      </c>
      <c r="AI22" s="3"/>
      <c r="AJ22" s="6"/>
    </row>
    <row r="23" spans="1:36" x14ac:dyDescent="0.25">
      <c r="A23" s="3" t="s">
        <v>29</v>
      </c>
      <c r="B23" s="11">
        <v>8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3">
        <f t="shared" si="4"/>
        <v>8</v>
      </c>
      <c r="X23" s="3">
        <f t="shared" si="5"/>
        <v>1</v>
      </c>
      <c r="Y23" s="3"/>
      <c r="Z23" s="4"/>
      <c r="AA23" s="3"/>
      <c r="AB23" s="3"/>
      <c r="AC23" s="3"/>
      <c r="AD23" s="3"/>
      <c r="AE23" s="3"/>
      <c r="AF23" s="3">
        <f t="shared" si="6"/>
        <v>1</v>
      </c>
      <c r="AG23" s="6">
        <v>72</v>
      </c>
      <c r="AI23" s="6"/>
      <c r="AJ23" s="6"/>
    </row>
    <row r="24" spans="1:36" x14ac:dyDescent="0.25">
      <c r="A24" s="3" t="s">
        <v>350</v>
      </c>
      <c r="B24" s="12">
        <v>12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3">
        <f t="shared" si="4"/>
        <v>12</v>
      </c>
      <c r="X24" s="3">
        <f t="shared" si="5"/>
        <v>1</v>
      </c>
      <c r="Y24" s="3">
        <v>1</v>
      </c>
      <c r="Z24" s="4"/>
      <c r="AA24" s="3"/>
      <c r="AB24" s="3"/>
      <c r="AC24" s="3"/>
      <c r="AD24" s="3"/>
      <c r="AE24" s="3"/>
      <c r="AF24" s="3">
        <f t="shared" si="6"/>
        <v>1</v>
      </c>
      <c r="AG24" s="15" t="s">
        <v>381</v>
      </c>
      <c r="AI24" s="3"/>
      <c r="AJ24" s="6"/>
    </row>
    <row r="25" spans="1:36" x14ac:dyDescent="0.25">
      <c r="A25" s="3" t="s">
        <v>291</v>
      </c>
      <c r="B25" s="12">
        <v>5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3">
        <f t="shared" si="4"/>
        <v>5</v>
      </c>
      <c r="X25" s="3">
        <f t="shared" si="5"/>
        <v>1</v>
      </c>
      <c r="Y25" s="3">
        <v>1</v>
      </c>
      <c r="Z25" s="4"/>
      <c r="AA25" s="3"/>
      <c r="AB25" s="3"/>
      <c r="AC25" s="3"/>
      <c r="AD25" s="3"/>
      <c r="AE25" s="3"/>
      <c r="AF25" s="3">
        <f t="shared" si="6"/>
        <v>1</v>
      </c>
      <c r="AG25" s="15">
        <v>102</v>
      </c>
      <c r="AI25" s="3"/>
      <c r="AJ25" s="6"/>
    </row>
    <row r="26" spans="1:36" x14ac:dyDescent="0.25">
      <c r="A26" s="3" t="s">
        <v>292</v>
      </c>
      <c r="B26" s="12">
        <v>6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3">
        <f>SUM(A26:V26)</f>
        <v>6</v>
      </c>
      <c r="X26" s="3">
        <f>COUNT(B26:V26)</f>
        <v>1</v>
      </c>
      <c r="Y26" s="3">
        <v>1</v>
      </c>
      <c r="Z26" s="4"/>
      <c r="AA26" s="3"/>
      <c r="AB26" s="3"/>
      <c r="AC26" s="3"/>
      <c r="AD26" s="3"/>
      <c r="AE26" s="3">
        <v>4</v>
      </c>
      <c r="AF26" s="3">
        <f>X26+AE26</f>
        <v>5</v>
      </c>
      <c r="AG26" s="6">
        <v>103</v>
      </c>
      <c r="AI26" s="3"/>
      <c r="AJ26" s="6"/>
    </row>
    <row r="27" spans="1:36" x14ac:dyDescent="0.25">
      <c r="A27" s="3" t="s">
        <v>351</v>
      </c>
      <c r="B27" s="12">
        <v>31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3">
        <f t="shared" si="4"/>
        <v>31</v>
      </c>
      <c r="X27" s="3">
        <f t="shared" si="5"/>
        <v>1</v>
      </c>
      <c r="Y27" s="3">
        <v>1</v>
      </c>
      <c r="Z27" s="4"/>
      <c r="AA27" s="3"/>
      <c r="AB27" s="3"/>
      <c r="AC27" s="3"/>
      <c r="AD27" s="3">
        <v>1</v>
      </c>
      <c r="AE27" s="3"/>
      <c r="AF27" s="3">
        <f t="shared" si="6"/>
        <v>1</v>
      </c>
      <c r="AG27" s="15" t="s">
        <v>381</v>
      </c>
      <c r="AI27" s="3"/>
      <c r="AJ27" s="15"/>
    </row>
    <row r="28" spans="1:36" x14ac:dyDescent="0.25">
      <c r="A28" s="3" t="s">
        <v>361</v>
      </c>
      <c r="B28" s="11">
        <v>0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3">
        <f t="shared" si="4"/>
        <v>0</v>
      </c>
      <c r="X28" s="3">
        <f t="shared" si="5"/>
        <v>1</v>
      </c>
      <c r="Y28" s="3"/>
      <c r="Z28" s="4"/>
      <c r="AA28" s="3"/>
      <c r="AB28" s="3"/>
      <c r="AC28" s="3"/>
      <c r="AD28" s="3"/>
      <c r="AE28" s="3"/>
      <c r="AF28" s="3">
        <f t="shared" si="6"/>
        <v>1</v>
      </c>
      <c r="AG28" s="6">
        <v>106</v>
      </c>
      <c r="AI28" s="3"/>
      <c r="AJ28" s="6"/>
    </row>
    <row r="29" spans="1:36" x14ac:dyDescent="0.25">
      <c r="A29" s="3" t="s">
        <v>288</v>
      </c>
      <c r="B29" s="11">
        <v>12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3">
        <f t="shared" si="4"/>
        <v>12</v>
      </c>
      <c r="X29" s="3">
        <f t="shared" si="5"/>
        <v>1</v>
      </c>
      <c r="Y29" s="3"/>
      <c r="Z29" s="4"/>
      <c r="AA29" s="3"/>
      <c r="AB29" s="3"/>
      <c r="AC29" s="3"/>
      <c r="AD29" s="3"/>
      <c r="AE29" s="3">
        <v>3</v>
      </c>
      <c r="AF29" s="3">
        <f t="shared" si="6"/>
        <v>4</v>
      </c>
      <c r="AG29" s="6">
        <v>101</v>
      </c>
      <c r="AI29" s="3"/>
      <c r="AJ29" s="6"/>
    </row>
    <row r="30" spans="1:36" x14ac:dyDescent="0.25">
      <c r="A30" s="3" t="s">
        <v>357</v>
      </c>
      <c r="B30" s="12">
        <v>127</v>
      </c>
      <c r="C30" s="11"/>
      <c r="D30" s="11"/>
      <c r="E30" s="12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3">
        <f t="shared" si="4"/>
        <v>127</v>
      </c>
      <c r="X30" s="3">
        <f t="shared" si="5"/>
        <v>1</v>
      </c>
      <c r="Y30" s="3">
        <v>1</v>
      </c>
      <c r="Z30" s="4"/>
      <c r="AA30" s="3"/>
      <c r="AB30" s="3">
        <v>1</v>
      </c>
      <c r="AC30" s="3"/>
      <c r="AD30" s="3"/>
      <c r="AE30" s="3"/>
      <c r="AF30" s="3">
        <f t="shared" si="6"/>
        <v>1</v>
      </c>
      <c r="AG30" s="6">
        <v>105</v>
      </c>
      <c r="AI30" s="3"/>
      <c r="AJ30" s="6"/>
    </row>
    <row r="31" spans="1:36" x14ac:dyDescent="0.25">
      <c r="A31" s="3" t="s">
        <v>35</v>
      </c>
      <c r="B31" s="11">
        <v>42</v>
      </c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3">
        <f t="shared" si="4"/>
        <v>42</v>
      </c>
      <c r="X31" s="3">
        <f t="shared" si="5"/>
        <v>1</v>
      </c>
      <c r="Y31" s="3"/>
      <c r="Z31" s="4"/>
      <c r="AA31" s="3"/>
      <c r="AB31" s="3"/>
      <c r="AC31" s="3"/>
      <c r="AD31" s="3">
        <v>1</v>
      </c>
      <c r="AE31" s="3"/>
      <c r="AF31" s="3">
        <f t="shared" si="6"/>
        <v>1</v>
      </c>
      <c r="AG31" s="6">
        <v>73</v>
      </c>
    </row>
    <row r="32" spans="1:36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>
        <f>SUM(W3:W31)</f>
        <v>3292</v>
      </c>
      <c r="X32" s="3">
        <f>SUM(X3:X31)</f>
        <v>240</v>
      </c>
      <c r="Y32" s="3">
        <f>SUM(Y3:Y31)</f>
        <v>49</v>
      </c>
      <c r="Z32" s="4">
        <f>W32/(X32-Y32)</f>
        <v>17.235602094240839</v>
      </c>
      <c r="AA32" s="3"/>
      <c r="AB32" s="3">
        <f>SUM(AB3:AB31)</f>
        <v>3</v>
      </c>
      <c r="AC32" s="3">
        <f>SUM(AC3:AC31)</f>
        <v>8</v>
      </c>
      <c r="AD32" s="3">
        <f>SUM(AD3:AD31)</f>
        <v>24</v>
      </c>
      <c r="AE32" s="3">
        <f>SUM(AE3:AE31)</f>
        <v>57</v>
      </c>
      <c r="AF32" s="3">
        <f>SUM(AF3:AF31)</f>
        <v>297</v>
      </c>
      <c r="AG32" s="3"/>
    </row>
    <row r="33" spans="1:33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</row>
    <row r="34" spans="1:33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6" t="s">
        <v>26</v>
      </c>
      <c r="Y34" s="3"/>
      <c r="Z34" s="3"/>
      <c r="AA34" s="3"/>
      <c r="AB34" s="3"/>
      <c r="AC34" s="3"/>
      <c r="AD34" s="3"/>
      <c r="AE34" s="3"/>
      <c r="AF34" s="3"/>
      <c r="AG34" s="3"/>
    </row>
    <row r="35" spans="1:33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 t="s">
        <v>357</v>
      </c>
      <c r="Y35" s="3"/>
      <c r="Z35" s="5" t="s">
        <v>358</v>
      </c>
      <c r="AA35" s="3" t="s">
        <v>359</v>
      </c>
      <c r="AB35" s="3"/>
      <c r="AC35" s="3"/>
      <c r="AD35" s="3" t="s">
        <v>360</v>
      </c>
      <c r="AE35" s="3"/>
      <c r="AF35" s="3"/>
      <c r="AG35" s="3"/>
    </row>
    <row r="36" spans="1:33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 t="s">
        <v>110</v>
      </c>
      <c r="Y36" s="3"/>
      <c r="Z36" s="5" t="s">
        <v>343</v>
      </c>
      <c r="AA36" s="3" t="s">
        <v>344</v>
      </c>
      <c r="AB36" s="3"/>
      <c r="AC36" s="3"/>
      <c r="AD36" s="3" t="s">
        <v>345</v>
      </c>
      <c r="AE36" s="3"/>
      <c r="AF36" s="3"/>
      <c r="AG36" s="3"/>
    </row>
    <row r="37" spans="1:33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 t="s">
        <v>110</v>
      </c>
      <c r="Y37" s="3"/>
      <c r="Z37" s="5">
        <v>109</v>
      </c>
      <c r="AA37" s="3" t="s">
        <v>355</v>
      </c>
      <c r="AB37" s="3"/>
      <c r="AC37" s="3"/>
      <c r="AD37" s="3" t="s">
        <v>356</v>
      </c>
      <c r="AE37" s="3"/>
      <c r="AF37" s="3"/>
      <c r="AG37" s="3"/>
    </row>
    <row r="38" spans="1:33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 t="s">
        <v>34</v>
      </c>
      <c r="Y38" s="3"/>
      <c r="Z38" s="5" t="s">
        <v>347</v>
      </c>
      <c r="AA38" s="3" t="s">
        <v>68</v>
      </c>
      <c r="AB38" s="3"/>
      <c r="AC38" s="3"/>
      <c r="AD38" s="3" t="s">
        <v>307</v>
      </c>
      <c r="AE38" s="3"/>
      <c r="AF38" s="3"/>
      <c r="AG38" s="3"/>
    </row>
    <row r="39" spans="1:33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 t="s">
        <v>110</v>
      </c>
      <c r="Y39" s="3"/>
      <c r="Z39" s="3">
        <v>88</v>
      </c>
      <c r="AA39" s="3" t="s">
        <v>336</v>
      </c>
      <c r="AB39" s="3"/>
      <c r="AC39" s="3"/>
      <c r="AD39" s="3" t="s">
        <v>337</v>
      </c>
      <c r="AE39" s="3"/>
      <c r="AF39" s="3"/>
      <c r="AG39" s="3"/>
    </row>
    <row r="40" spans="1:33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 t="s">
        <v>297</v>
      </c>
      <c r="Y40" s="3"/>
      <c r="Z40" s="3">
        <v>79</v>
      </c>
      <c r="AA40" s="3" t="s">
        <v>338</v>
      </c>
      <c r="AB40" s="3"/>
      <c r="AC40" s="3"/>
      <c r="AD40" s="3" t="s">
        <v>339</v>
      </c>
      <c r="AE40" s="3"/>
      <c r="AF40" s="3"/>
      <c r="AG40" s="3"/>
    </row>
    <row r="41" spans="1:33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 t="s">
        <v>139</v>
      </c>
      <c r="Y41" s="3"/>
      <c r="Z41" s="5" t="s">
        <v>333</v>
      </c>
      <c r="AA41" s="3" t="s">
        <v>334</v>
      </c>
      <c r="AB41" s="3"/>
      <c r="AC41" s="3"/>
      <c r="AD41" s="3" t="s">
        <v>335</v>
      </c>
      <c r="AE41" s="3"/>
      <c r="AF41" s="3"/>
      <c r="AG41" s="3"/>
    </row>
    <row r="42" spans="1:33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 t="s">
        <v>21</v>
      </c>
      <c r="Y42" s="3"/>
      <c r="Z42" s="5">
        <v>55</v>
      </c>
      <c r="AA42" s="3" t="s">
        <v>32</v>
      </c>
      <c r="AB42" s="3"/>
      <c r="AC42" s="3"/>
      <c r="AD42" s="3" t="s">
        <v>349</v>
      </c>
      <c r="AE42" s="3"/>
      <c r="AF42" s="3"/>
      <c r="AG42" s="3"/>
    </row>
    <row r="43" spans="1:33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 t="s">
        <v>66</v>
      </c>
      <c r="Y43" s="3"/>
      <c r="Z43" s="5">
        <v>52</v>
      </c>
      <c r="AA43" s="3" t="s">
        <v>68</v>
      </c>
      <c r="AB43" s="3"/>
      <c r="AC43" s="3"/>
      <c r="AD43" s="3" t="s">
        <v>307</v>
      </c>
      <c r="AE43" s="3"/>
      <c r="AF43" s="3"/>
      <c r="AG43" s="3"/>
    </row>
    <row r="44" spans="1:33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 t="s">
        <v>353</v>
      </c>
      <c r="Y44" s="3"/>
      <c r="Z44" s="5">
        <v>51</v>
      </c>
      <c r="AA44" s="3" t="s">
        <v>308</v>
      </c>
      <c r="AB44" s="3"/>
      <c r="AC44" s="3"/>
      <c r="AD44" s="3" t="s">
        <v>354</v>
      </c>
      <c r="AE44" s="3"/>
      <c r="AF44" s="3"/>
      <c r="AG44" s="3"/>
    </row>
    <row r="45" spans="1:33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 t="s">
        <v>126</v>
      </c>
      <c r="Y45" s="3"/>
      <c r="Z45" s="5">
        <v>50</v>
      </c>
      <c r="AA45" s="3" t="s">
        <v>312</v>
      </c>
      <c r="AB45" s="3"/>
      <c r="AC45" s="3"/>
      <c r="AD45" s="3" t="s">
        <v>352</v>
      </c>
      <c r="AE45" s="3"/>
      <c r="AF45" s="3"/>
      <c r="AG45" s="3"/>
    </row>
    <row r="46" spans="1:33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5"/>
      <c r="AA46" s="3"/>
      <c r="AB46" s="3"/>
      <c r="AC46" s="3"/>
      <c r="AD46" s="3"/>
      <c r="AE46" s="3"/>
      <c r="AF46" s="3"/>
      <c r="AG46" s="3"/>
    </row>
    <row r="47" spans="1:33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5"/>
      <c r="AA47" s="3"/>
      <c r="AB47" s="3"/>
      <c r="AC47" s="3"/>
      <c r="AD47" s="3"/>
      <c r="AE47" s="3"/>
      <c r="AF47" s="3"/>
      <c r="AG47" s="3"/>
    </row>
    <row r="48" spans="1:33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5"/>
      <c r="AA48" s="3"/>
      <c r="AB48" s="3"/>
      <c r="AC48" s="3"/>
      <c r="AD48" s="3"/>
      <c r="AE48" s="3"/>
      <c r="AF48" s="3"/>
      <c r="AG48" s="3"/>
    </row>
    <row r="49" spans="1:33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5"/>
      <c r="AA49" s="3"/>
      <c r="AB49" s="3"/>
      <c r="AC49" s="3"/>
      <c r="AD49" s="3"/>
      <c r="AE49" s="3"/>
      <c r="AF49" s="3"/>
      <c r="AG49" s="3"/>
    </row>
    <row r="50" spans="1:33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5"/>
      <c r="AA50" s="3"/>
      <c r="AB50" s="3"/>
      <c r="AC50" s="3"/>
      <c r="AD50" s="3"/>
      <c r="AE50" s="3"/>
      <c r="AF50" s="3"/>
      <c r="AG50" s="3"/>
    </row>
    <row r="51" spans="1:33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</row>
    <row r="52" spans="1:33" x14ac:dyDescent="0.25">
      <c r="X52" s="3"/>
      <c r="Y52" s="3"/>
      <c r="Z52" s="5"/>
      <c r="AA52" s="3"/>
      <c r="AB52" s="3"/>
      <c r="AC52" s="3"/>
      <c r="AD52" s="3"/>
    </row>
    <row r="53" spans="1:33" x14ac:dyDescent="0.25">
      <c r="X53" s="3"/>
      <c r="Y53" s="3"/>
      <c r="Z53" s="5"/>
      <c r="AA53" s="3"/>
      <c r="AB53" s="3"/>
      <c r="AC53" s="3"/>
      <c r="AD53" s="3"/>
    </row>
    <row r="54" spans="1:33" x14ac:dyDescent="0.25">
      <c r="X54" s="3"/>
      <c r="Y54" s="3"/>
      <c r="Z54" s="5"/>
      <c r="AA54" s="3"/>
      <c r="AB54" s="3"/>
      <c r="AC54" s="3"/>
      <c r="AD54" s="3"/>
    </row>
    <row r="55" spans="1:33" x14ac:dyDescent="0.25">
      <c r="X55" s="3"/>
      <c r="Y55" s="3"/>
      <c r="Z55" s="5"/>
      <c r="AA55" s="3"/>
      <c r="AB55" s="3"/>
      <c r="AC55" s="3"/>
      <c r="AD55" s="3"/>
    </row>
    <row r="56" spans="1:33" x14ac:dyDescent="0.25">
      <c r="X56" s="3"/>
      <c r="Y56" s="3"/>
      <c r="Z56" s="5"/>
      <c r="AA56" s="3"/>
      <c r="AB56" s="3"/>
      <c r="AC56" s="3"/>
      <c r="AD56" s="3"/>
    </row>
    <row r="57" spans="1:33" x14ac:dyDescent="0.25">
      <c r="X57" s="3"/>
      <c r="Y57" s="3"/>
      <c r="Z57" s="5"/>
      <c r="AA57" s="3"/>
      <c r="AB57" s="3"/>
      <c r="AC57" s="3"/>
      <c r="AD57" s="3"/>
    </row>
    <row r="58" spans="1:33" x14ac:dyDescent="0.25">
      <c r="X58" s="3"/>
      <c r="Y58" s="3"/>
      <c r="Z58" s="3"/>
      <c r="AA58" s="3"/>
      <c r="AB58" s="3"/>
      <c r="AC58" s="3"/>
      <c r="AD58" s="3"/>
    </row>
    <row r="59" spans="1:33" x14ac:dyDescent="0.25">
      <c r="X59" s="3"/>
      <c r="Y59" s="3"/>
      <c r="Z59" s="3"/>
      <c r="AA59" s="3"/>
      <c r="AB59" s="3"/>
      <c r="AC59" s="3"/>
      <c r="AD59" s="3"/>
    </row>
    <row r="60" spans="1:33" x14ac:dyDescent="0.25">
      <c r="X60" s="3"/>
      <c r="Y60" s="3"/>
      <c r="Z60" s="5"/>
      <c r="AA60" s="3"/>
      <c r="AB60" s="3"/>
      <c r="AC60" s="3"/>
      <c r="AD60" s="3"/>
    </row>
    <row r="61" spans="1:33" x14ac:dyDescent="0.25">
      <c r="X61" s="3"/>
      <c r="Y61" s="3"/>
      <c r="Z61" s="5"/>
      <c r="AA61" s="3"/>
      <c r="AB61" s="3"/>
      <c r="AC61" s="3"/>
      <c r="AD61" s="3"/>
    </row>
    <row r="62" spans="1:33" x14ac:dyDescent="0.25">
      <c r="X62" s="3"/>
      <c r="Y62" s="3"/>
      <c r="Z62" s="3"/>
      <c r="AA62" s="3"/>
      <c r="AB62" s="3"/>
      <c r="AC62" s="3"/>
      <c r="AD62" s="3"/>
    </row>
    <row r="63" spans="1:33" x14ac:dyDescent="0.25">
      <c r="X63" s="3"/>
      <c r="Y63" s="3"/>
      <c r="Z63" s="5"/>
      <c r="AA63" s="3"/>
      <c r="AB63" s="3"/>
      <c r="AC63" s="3"/>
      <c r="AD63" s="3"/>
    </row>
  </sheetData>
  <phoneticPr fontId="10" type="noConversion"/>
  <printOptions gridLines="1" gridLinesSet="0"/>
  <pageMargins left="1.1417322834645669" right="0.35433070866141736" top="0.98425196850393704" bottom="0.98425196850393704" header="0.51181102362204722" footer="0.51181102362204722"/>
  <pageSetup paperSize="9" scale="95" orientation="portrait" r:id="rId1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N54"/>
  <sheetViews>
    <sheetView workbookViewId="0">
      <pane xSplit="28" ySplit="2" topLeftCell="AC18" activePane="bottomRight" state="frozen"/>
      <selection pane="topRight" activeCell="AC1" sqref="AC1"/>
      <selection pane="bottomLeft" activeCell="A3" sqref="A3"/>
      <selection pane="bottomRight" activeCell="AC34" sqref="AC34"/>
    </sheetView>
  </sheetViews>
  <sheetFormatPr defaultRowHeight="12.5" x14ac:dyDescent="0.25"/>
  <cols>
    <col min="2" max="28" width="3.6328125" hidden="1" customWidth="1"/>
    <col min="29" max="29" width="4.453125" customWidth="1"/>
    <col min="30" max="30" width="5" customWidth="1"/>
    <col min="31" max="31" width="3.54296875" customWidth="1"/>
    <col min="32" max="32" width="5.54296875" customWidth="1"/>
    <col min="33" max="33" width="2.54296875" customWidth="1"/>
    <col min="34" max="34" width="3.90625" customWidth="1"/>
    <col min="35" max="35" width="3" customWidth="1"/>
    <col min="36" max="36" width="3.90625" customWidth="1"/>
    <col min="37" max="37" width="4.36328125" customWidth="1"/>
    <col min="38" max="38" width="4.08984375" customWidth="1"/>
    <col min="39" max="39" width="3.08984375" customWidth="1"/>
    <col min="40" max="40" width="3.90625" customWidth="1"/>
  </cols>
  <sheetData>
    <row r="1" spans="1:40" ht="15.5" x14ac:dyDescent="0.35">
      <c r="A1" s="8" t="s">
        <v>380</v>
      </c>
      <c r="B1" s="2"/>
      <c r="C1" s="2"/>
      <c r="D1" s="3"/>
      <c r="E1" s="3"/>
      <c r="F1" s="3"/>
      <c r="G1" s="3" t="s">
        <v>9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G1" s="3" t="s">
        <v>57</v>
      </c>
      <c r="AH1" s="3"/>
      <c r="AI1" s="3"/>
      <c r="AJ1" s="3"/>
      <c r="AK1" s="3"/>
      <c r="AL1" s="3"/>
      <c r="AM1" s="3"/>
      <c r="AN1" s="3"/>
    </row>
    <row r="2" spans="1:40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5" t="s">
        <v>0</v>
      </c>
      <c r="AD2" s="5" t="s">
        <v>1</v>
      </c>
      <c r="AE2" s="5" t="s">
        <v>2</v>
      </c>
      <c r="AF2" s="3" t="s">
        <v>3</v>
      </c>
      <c r="AG2" s="3"/>
      <c r="AH2" s="5" t="s">
        <v>54</v>
      </c>
      <c r="AI2" s="5" t="s">
        <v>4</v>
      </c>
      <c r="AJ2" s="5" t="s">
        <v>5</v>
      </c>
      <c r="AK2" s="5" t="s">
        <v>6</v>
      </c>
      <c r="AL2" s="3" t="s">
        <v>342</v>
      </c>
      <c r="AM2" s="3"/>
      <c r="AN2" s="3"/>
    </row>
    <row r="3" spans="1:40" x14ac:dyDescent="0.25">
      <c r="A3" s="3" t="s">
        <v>367</v>
      </c>
      <c r="B3" s="16">
        <v>0</v>
      </c>
      <c r="C3" s="11">
        <v>0</v>
      </c>
      <c r="D3" s="11">
        <v>1</v>
      </c>
      <c r="E3" s="11"/>
      <c r="F3" s="11"/>
      <c r="G3" s="11"/>
      <c r="H3" s="11"/>
      <c r="I3" s="12"/>
      <c r="J3" s="12"/>
      <c r="K3" s="11"/>
      <c r="L3" s="12"/>
      <c r="M3" s="12"/>
      <c r="N3" s="11"/>
      <c r="O3" s="12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3">
        <f t="shared" ref="AC3:AC29" si="0">SUM(A3:AB3)</f>
        <v>1</v>
      </c>
      <c r="AD3" s="3">
        <f t="shared" ref="AD3:AD29" si="1">COUNT(B3:AB3)</f>
        <v>3</v>
      </c>
      <c r="AE3" s="3">
        <v>1</v>
      </c>
      <c r="AF3" s="4">
        <f>AC3/(AD3-AE3)</f>
        <v>0.5</v>
      </c>
      <c r="AG3" s="3"/>
      <c r="AH3" s="3"/>
      <c r="AI3" s="3"/>
      <c r="AJ3" s="3"/>
      <c r="AK3" s="3">
        <v>5</v>
      </c>
      <c r="AL3" s="3">
        <f t="shared" ref="AL3:AL28" si="2">AD3+AK3</f>
        <v>8</v>
      </c>
      <c r="AM3" s="3"/>
      <c r="AN3" s="6">
        <v>114</v>
      </c>
    </row>
    <row r="4" spans="1:40" x14ac:dyDescent="0.25">
      <c r="A4" s="3" t="s">
        <v>294</v>
      </c>
      <c r="B4" s="11">
        <v>10</v>
      </c>
      <c r="C4" s="16">
        <v>49</v>
      </c>
      <c r="D4" s="11">
        <v>6</v>
      </c>
      <c r="E4" s="11">
        <v>5</v>
      </c>
      <c r="F4" s="11">
        <v>4</v>
      </c>
      <c r="G4" s="11">
        <v>7</v>
      </c>
      <c r="H4" s="11">
        <v>0</v>
      </c>
      <c r="I4" s="11">
        <v>13</v>
      </c>
      <c r="J4" s="11">
        <v>38</v>
      </c>
      <c r="K4" s="11">
        <v>6</v>
      </c>
      <c r="L4" s="11">
        <v>8</v>
      </c>
      <c r="M4" s="11">
        <v>0</v>
      </c>
      <c r="N4" s="11"/>
      <c r="O4" s="12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3">
        <f t="shared" si="0"/>
        <v>146</v>
      </c>
      <c r="AD4" s="3">
        <f t="shared" si="1"/>
        <v>12</v>
      </c>
      <c r="AE4" s="3">
        <v>1</v>
      </c>
      <c r="AF4" s="4">
        <f t="shared" ref="AF4:AF29" si="3">AC4/(AD4-AE4)</f>
        <v>13.272727272727273</v>
      </c>
      <c r="AG4" s="3"/>
      <c r="AH4" s="3"/>
      <c r="AI4" s="3"/>
      <c r="AJ4" s="3">
        <v>2</v>
      </c>
      <c r="AK4" s="3">
        <v>3</v>
      </c>
      <c r="AL4" s="3">
        <f t="shared" si="2"/>
        <v>15</v>
      </c>
      <c r="AM4" s="3"/>
      <c r="AN4" s="6">
        <v>96</v>
      </c>
    </row>
    <row r="5" spans="1:40" x14ac:dyDescent="0.25">
      <c r="A5" s="3" t="s">
        <v>365</v>
      </c>
      <c r="B5" s="11">
        <v>0</v>
      </c>
      <c r="C5" s="11">
        <v>11</v>
      </c>
      <c r="D5" s="16">
        <v>3</v>
      </c>
      <c r="E5" s="11">
        <v>3</v>
      </c>
      <c r="F5" s="16">
        <v>13</v>
      </c>
      <c r="G5" s="11">
        <v>4</v>
      </c>
      <c r="H5" s="11">
        <v>7</v>
      </c>
      <c r="I5" s="11">
        <v>6</v>
      </c>
      <c r="J5" s="12"/>
      <c r="K5" s="11"/>
      <c r="L5" s="12"/>
      <c r="M5" s="12"/>
      <c r="N5" s="11"/>
      <c r="O5" s="12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3">
        <f t="shared" si="0"/>
        <v>47</v>
      </c>
      <c r="AD5" s="3">
        <f t="shared" si="1"/>
        <v>8</v>
      </c>
      <c r="AE5" s="3">
        <v>2</v>
      </c>
      <c r="AF5" s="4">
        <f t="shared" si="3"/>
        <v>7.833333333333333</v>
      </c>
      <c r="AG5" s="3"/>
      <c r="AH5" s="3"/>
      <c r="AI5" s="3"/>
      <c r="AJ5" s="3"/>
      <c r="AK5" s="3">
        <v>3</v>
      </c>
      <c r="AL5" s="3">
        <f t="shared" si="2"/>
        <v>11</v>
      </c>
      <c r="AM5" s="3"/>
      <c r="AN5" s="6">
        <v>107</v>
      </c>
    </row>
    <row r="6" spans="1:40" x14ac:dyDescent="0.25">
      <c r="A6" s="3" t="s">
        <v>383</v>
      </c>
      <c r="B6" s="11">
        <v>13</v>
      </c>
      <c r="C6" s="11">
        <v>0</v>
      </c>
      <c r="D6" s="11">
        <v>7</v>
      </c>
      <c r="E6" s="11">
        <v>1</v>
      </c>
      <c r="F6" s="11">
        <v>3</v>
      </c>
      <c r="G6" s="11">
        <v>7</v>
      </c>
      <c r="H6" s="11">
        <v>1</v>
      </c>
      <c r="I6" s="12"/>
      <c r="J6" s="12"/>
      <c r="K6" s="11"/>
      <c r="L6" s="12"/>
      <c r="M6" s="12"/>
      <c r="N6" s="11"/>
      <c r="O6" s="12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3">
        <f t="shared" si="0"/>
        <v>32</v>
      </c>
      <c r="AD6" s="3">
        <f t="shared" si="1"/>
        <v>7</v>
      </c>
      <c r="AE6" s="3"/>
      <c r="AF6" s="4">
        <f t="shared" si="3"/>
        <v>4.5714285714285712</v>
      </c>
      <c r="AG6" s="3"/>
      <c r="AH6" s="3"/>
      <c r="AI6" s="3"/>
      <c r="AJ6" s="3"/>
      <c r="AK6" s="3">
        <v>5</v>
      </c>
      <c r="AL6" s="3">
        <f>AD6+AK6</f>
        <v>12</v>
      </c>
      <c r="AM6" s="3"/>
      <c r="AN6" s="6">
        <v>115</v>
      </c>
    </row>
    <row r="7" spans="1:40" x14ac:dyDescent="0.25">
      <c r="A7" s="3" t="s">
        <v>271</v>
      </c>
      <c r="B7" s="16">
        <v>0</v>
      </c>
      <c r="C7" s="11">
        <v>27</v>
      </c>
      <c r="D7" s="11">
        <v>2</v>
      </c>
      <c r="E7" s="11">
        <v>1</v>
      </c>
      <c r="F7" s="11">
        <v>0</v>
      </c>
      <c r="G7" s="11">
        <v>3</v>
      </c>
      <c r="H7" s="12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3">
        <f t="shared" si="0"/>
        <v>33</v>
      </c>
      <c r="AD7" s="3">
        <f t="shared" si="1"/>
        <v>6</v>
      </c>
      <c r="AE7" s="3">
        <v>1</v>
      </c>
      <c r="AF7" s="4">
        <f t="shared" si="3"/>
        <v>6.6</v>
      </c>
      <c r="AG7" s="3"/>
      <c r="AH7" s="3"/>
      <c r="AI7" s="3"/>
      <c r="AJ7" s="3">
        <v>1</v>
      </c>
      <c r="AK7" s="3">
        <v>4</v>
      </c>
      <c r="AL7" s="3">
        <f t="shared" si="2"/>
        <v>10</v>
      </c>
      <c r="AM7" s="3"/>
      <c r="AN7" s="6">
        <v>98</v>
      </c>
    </row>
    <row r="8" spans="1:40" x14ac:dyDescent="0.25">
      <c r="A8" s="3" t="s">
        <v>115</v>
      </c>
      <c r="B8" s="11">
        <v>0</v>
      </c>
      <c r="C8" s="16">
        <v>16</v>
      </c>
      <c r="D8" s="16">
        <v>8</v>
      </c>
      <c r="E8" s="11">
        <v>3</v>
      </c>
      <c r="F8" s="11">
        <v>1</v>
      </c>
      <c r="G8" s="16">
        <v>18</v>
      </c>
      <c r="H8" s="11">
        <v>5</v>
      </c>
      <c r="I8" s="11">
        <v>4</v>
      </c>
      <c r="J8" s="11">
        <v>11</v>
      </c>
      <c r="K8" s="11">
        <v>2</v>
      </c>
      <c r="L8" s="11">
        <v>35</v>
      </c>
      <c r="M8" s="11">
        <v>1</v>
      </c>
      <c r="O8" s="11"/>
      <c r="P8" s="12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3">
        <f t="shared" si="0"/>
        <v>104</v>
      </c>
      <c r="AD8" s="3">
        <f t="shared" si="1"/>
        <v>12</v>
      </c>
      <c r="AE8" s="3">
        <v>3</v>
      </c>
      <c r="AF8" s="4">
        <f t="shared" si="3"/>
        <v>11.555555555555555</v>
      </c>
      <c r="AG8" s="3"/>
      <c r="AH8" s="3"/>
      <c r="AI8" s="3"/>
      <c r="AJ8" s="3">
        <v>1</v>
      </c>
      <c r="AK8" s="3">
        <v>5</v>
      </c>
      <c r="AL8" s="3">
        <f t="shared" si="2"/>
        <v>17</v>
      </c>
      <c r="AM8" s="3"/>
      <c r="AN8" s="6">
        <v>94</v>
      </c>
    </row>
    <row r="9" spans="1:40" x14ac:dyDescent="0.25">
      <c r="A9" s="3" t="s">
        <v>59</v>
      </c>
      <c r="B9" s="11">
        <v>1</v>
      </c>
      <c r="C9" s="16">
        <v>6</v>
      </c>
      <c r="D9" s="16">
        <v>0</v>
      </c>
      <c r="E9" s="16">
        <v>5</v>
      </c>
      <c r="F9" s="16">
        <v>16</v>
      </c>
      <c r="G9" s="11">
        <v>8</v>
      </c>
      <c r="H9" s="12"/>
      <c r="I9" s="11"/>
      <c r="J9" s="12"/>
      <c r="K9" s="11"/>
      <c r="L9" s="12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3">
        <f t="shared" si="0"/>
        <v>36</v>
      </c>
      <c r="AD9" s="3">
        <f t="shared" si="1"/>
        <v>6</v>
      </c>
      <c r="AE9" s="3">
        <v>4</v>
      </c>
      <c r="AF9" s="4">
        <f t="shared" si="3"/>
        <v>18</v>
      </c>
      <c r="AG9" s="3"/>
      <c r="AH9" s="3"/>
      <c r="AI9" s="3"/>
      <c r="AJ9" s="3"/>
      <c r="AK9" s="3">
        <v>15</v>
      </c>
      <c r="AL9" s="3">
        <f t="shared" si="2"/>
        <v>21</v>
      </c>
      <c r="AM9" s="3"/>
      <c r="AN9" s="6">
        <v>85</v>
      </c>
    </row>
    <row r="10" spans="1:40" x14ac:dyDescent="0.25">
      <c r="A10" s="3" t="s">
        <v>34</v>
      </c>
      <c r="B10" s="11">
        <v>22</v>
      </c>
      <c r="C10" s="16">
        <v>47</v>
      </c>
      <c r="D10" s="11">
        <v>19</v>
      </c>
      <c r="E10" s="11">
        <v>18</v>
      </c>
      <c r="F10" s="16">
        <v>22</v>
      </c>
      <c r="G10" s="11">
        <v>29</v>
      </c>
      <c r="H10" s="11">
        <v>0</v>
      </c>
      <c r="I10" s="11">
        <v>29</v>
      </c>
      <c r="J10" s="16">
        <v>47</v>
      </c>
      <c r="K10" s="11">
        <v>13</v>
      </c>
      <c r="L10" s="11">
        <v>5</v>
      </c>
      <c r="M10" s="11">
        <v>15</v>
      </c>
      <c r="N10" s="11">
        <v>15</v>
      </c>
      <c r="O10" s="11">
        <v>1</v>
      </c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3">
        <f t="shared" si="0"/>
        <v>282</v>
      </c>
      <c r="AD10" s="3">
        <f t="shared" si="1"/>
        <v>14</v>
      </c>
      <c r="AE10" s="3">
        <v>3</v>
      </c>
      <c r="AF10" s="4">
        <f t="shared" si="3"/>
        <v>25.636363636363637</v>
      </c>
      <c r="AG10" s="3"/>
      <c r="AH10" s="3"/>
      <c r="AI10" s="3"/>
      <c r="AJ10" s="3">
        <v>4</v>
      </c>
      <c r="AK10" s="3">
        <v>1</v>
      </c>
      <c r="AL10" s="3">
        <f t="shared" si="2"/>
        <v>15</v>
      </c>
      <c r="AM10" s="3"/>
      <c r="AN10" s="6">
        <v>56</v>
      </c>
    </row>
    <row r="11" spans="1:40" x14ac:dyDescent="0.25">
      <c r="A11" s="3" t="s">
        <v>104</v>
      </c>
      <c r="B11" s="11">
        <v>0</v>
      </c>
      <c r="C11" s="11">
        <v>0</v>
      </c>
      <c r="D11" s="11">
        <v>13</v>
      </c>
      <c r="E11" s="11">
        <v>13</v>
      </c>
      <c r="F11" s="11">
        <v>24</v>
      </c>
      <c r="G11" s="11">
        <v>10</v>
      </c>
      <c r="H11" s="16">
        <v>21</v>
      </c>
      <c r="I11" s="16">
        <v>9</v>
      </c>
      <c r="J11" s="11">
        <v>23</v>
      </c>
      <c r="K11" s="11"/>
      <c r="L11" s="11"/>
      <c r="M11" s="12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3">
        <f t="shared" si="0"/>
        <v>113</v>
      </c>
      <c r="AD11" s="3">
        <f t="shared" si="1"/>
        <v>9</v>
      </c>
      <c r="AE11" s="3">
        <v>2</v>
      </c>
      <c r="AF11" s="4">
        <f t="shared" si="3"/>
        <v>16.142857142857142</v>
      </c>
      <c r="AG11" s="3"/>
      <c r="AH11" s="3"/>
      <c r="AI11" s="3"/>
      <c r="AJ11" s="3"/>
      <c r="AK11" s="3"/>
      <c r="AL11" s="3">
        <f t="shared" si="2"/>
        <v>9</v>
      </c>
      <c r="AM11" s="3"/>
      <c r="AN11" s="6">
        <v>91</v>
      </c>
    </row>
    <row r="12" spans="1:40" x14ac:dyDescent="0.25">
      <c r="A12" s="3" t="s">
        <v>105</v>
      </c>
      <c r="B12" s="11">
        <v>14</v>
      </c>
      <c r="C12" s="16">
        <v>5</v>
      </c>
      <c r="D12" s="11">
        <v>35</v>
      </c>
      <c r="E12" s="11">
        <v>30</v>
      </c>
      <c r="F12" s="16">
        <v>86</v>
      </c>
      <c r="G12" s="16">
        <v>4</v>
      </c>
      <c r="H12" s="16">
        <v>26</v>
      </c>
      <c r="I12" s="16">
        <v>1</v>
      </c>
      <c r="J12" s="16">
        <v>15</v>
      </c>
      <c r="K12" s="16">
        <v>41</v>
      </c>
      <c r="L12" s="11">
        <v>4</v>
      </c>
      <c r="M12" s="11">
        <v>1</v>
      </c>
      <c r="N12" s="11">
        <v>30</v>
      </c>
      <c r="O12" s="16">
        <v>3</v>
      </c>
      <c r="P12" s="11">
        <v>4</v>
      </c>
      <c r="Q12" s="11">
        <v>27</v>
      </c>
      <c r="R12" s="11">
        <v>10</v>
      </c>
      <c r="S12" s="11">
        <v>7</v>
      </c>
      <c r="T12" s="11">
        <v>6</v>
      </c>
      <c r="U12" s="11">
        <v>12</v>
      </c>
      <c r="V12" s="11">
        <v>40</v>
      </c>
      <c r="W12" s="11">
        <v>31</v>
      </c>
      <c r="X12" s="11">
        <v>5</v>
      </c>
      <c r="Y12" s="11"/>
      <c r="Z12" s="11"/>
      <c r="AA12" s="11"/>
      <c r="AB12" s="11"/>
      <c r="AC12" s="3">
        <f t="shared" si="0"/>
        <v>437</v>
      </c>
      <c r="AD12" s="3">
        <f t="shared" si="1"/>
        <v>23</v>
      </c>
      <c r="AE12" s="3">
        <v>8</v>
      </c>
      <c r="AF12" s="4">
        <f t="shared" si="3"/>
        <v>29.133333333333333</v>
      </c>
      <c r="AG12" s="3"/>
      <c r="AH12" s="3"/>
      <c r="AI12" s="3">
        <v>1</v>
      </c>
      <c r="AJ12" s="3">
        <v>8</v>
      </c>
      <c r="AK12" s="3"/>
      <c r="AL12" s="3">
        <f t="shared" si="2"/>
        <v>23</v>
      </c>
      <c r="AM12" s="3"/>
      <c r="AN12" s="6">
        <v>90</v>
      </c>
    </row>
    <row r="13" spans="1:40" x14ac:dyDescent="0.25">
      <c r="A13" s="3" t="s">
        <v>368</v>
      </c>
      <c r="B13" s="11">
        <v>0</v>
      </c>
      <c r="C13" s="11">
        <v>8</v>
      </c>
      <c r="D13" s="11">
        <v>2</v>
      </c>
      <c r="E13" s="11">
        <v>5</v>
      </c>
      <c r="F13" s="11">
        <v>1</v>
      </c>
      <c r="G13" s="16">
        <v>17</v>
      </c>
      <c r="H13" s="11">
        <v>12</v>
      </c>
      <c r="I13" s="16">
        <v>0</v>
      </c>
      <c r="J13" s="11">
        <v>36</v>
      </c>
      <c r="K13" s="16">
        <v>4</v>
      </c>
      <c r="L13" s="16">
        <v>1</v>
      </c>
      <c r="M13" s="11">
        <v>3</v>
      </c>
      <c r="N13" s="11">
        <v>1</v>
      </c>
      <c r="O13" s="11">
        <v>3</v>
      </c>
      <c r="P13" s="11">
        <v>1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3">
        <f t="shared" si="0"/>
        <v>94</v>
      </c>
      <c r="AD13" s="3">
        <f t="shared" si="1"/>
        <v>15</v>
      </c>
      <c r="AE13" s="3">
        <v>4</v>
      </c>
      <c r="AF13" s="4">
        <f t="shared" si="3"/>
        <v>8.545454545454545</v>
      </c>
      <c r="AG13" s="3"/>
      <c r="AH13" s="3"/>
      <c r="AI13" s="3"/>
      <c r="AJ13" s="3">
        <v>1</v>
      </c>
      <c r="AK13" s="3">
        <v>5</v>
      </c>
      <c r="AL13" s="3">
        <f t="shared" si="2"/>
        <v>20</v>
      </c>
      <c r="AM13" s="3"/>
      <c r="AN13" s="6">
        <v>110</v>
      </c>
    </row>
    <row r="14" spans="1:40" x14ac:dyDescent="0.25">
      <c r="A14" s="3" t="s">
        <v>13</v>
      </c>
      <c r="B14" s="11">
        <v>1</v>
      </c>
      <c r="C14" s="11">
        <v>0</v>
      </c>
      <c r="D14" s="16">
        <v>3</v>
      </c>
      <c r="E14" s="11">
        <v>10</v>
      </c>
      <c r="F14" s="11">
        <v>4</v>
      </c>
      <c r="G14" s="11">
        <v>18</v>
      </c>
      <c r="H14" s="11">
        <v>5</v>
      </c>
      <c r="I14" s="11">
        <v>2</v>
      </c>
      <c r="J14" s="16">
        <v>0</v>
      </c>
      <c r="K14" s="11">
        <v>4</v>
      </c>
      <c r="L14" s="11">
        <v>7</v>
      </c>
      <c r="M14" s="11">
        <v>10</v>
      </c>
      <c r="N14" s="11">
        <v>3</v>
      </c>
      <c r="O14" s="11">
        <v>9</v>
      </c>
      <c r="P14" s="11">
        <v>5</v>
      </c>
      <c r="Q14" s="11">
        <v>0</v>
      </c>
      <c r="R14" s="11">
        <v>4</v>
      </c>
      <c r="S14" s="11">
        <v>7</v>
      </c>
      <c r="T14" s="11">
        <v>11</v>
      </c>
      <c r="U14" s="11">
        <v>0</v>
      </c>
      <c r="V14" s="11"/>
      <c r="W14" s="11"/>
      <c r="X14" s="11"/>
      <c r="Y14" s="11"/>
      <c r="Z14" s="11"/>
      <c r="AA14" s="11"/>
      <c r="AB14" s="11"/>
      <c r="AC14" s="3">
        <f t="shared" si="0"/>
        <v>103</v>
      </c>
      <c r="AD14" s="3">
        <f t="shared" si="1"/>
        <v>20</v>
      </c>
      <c r="AE14" s="3">
        <v>2</v>
      </c>
      <c r="AF14" s="4">
        <f t="shared" si="3"/>
        <v>5.7222222222222223</v>
      </c>
      <c r="AG14" s="3"/>
      <c r="AH14" s="3"/>
      <c r="AI14" s="3"/>
      <c r="AJ14" s="3"/>
      <c r="AK14" s="3">
        <v>6</v>
      </c>
      <c r="AL14" s="3">
        <f t="shared" si="2"/>
        <v>26</v>
      </c>
      <c r="AM14" s="3"/>
      <c r="AN14" s="6">
        <v>65</v>
      </c>
    </row>
    <row r="15" spans="1:40" x14ac:dyDescent="0.25">
      <c r="A15" s="3" t="s">
        <v>14</v>
      </c>
      <c r="B15" s="11">
        <v>57</v>
      </c>
      <c r="C15" s="16">
        <v>28</v>
      </c>
      <c r="D15" s="16">
        <v>9</v>
      </c>
      <c r="E15" s="16">
        <v>0</v>
      </c>
      <c r="F15" s="16">
        <v>11</v>
      </c>
      <c r="G15" s="11">
        <v>61</v>
      </c>
      <c r="H15" s="11">
        <v>12</v>
      </c>
      <c r="I15" s="11">
        <v>6</v>
      </c>
      <c r="J15" s="11">
        <v>11</v>
      </c>
      <c r="K15" s="11">
        <v>9</v>
      </c>
      <c r="L15" s="11">
        <v>49</v>
      </c>
      <c r="M15" s="16">
        <v>22</v>
      </c>
      <c r="N15" s="16">
        <v>5</v>
      </c>
      <c r="O15" s="11">
        <v>0</v>
      </c>
      <c r="P15" s="16">
        <v>15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3">
        <f t="shared" si="0"/>
        <v>295</v>
      </c>
      <c r="AD15" s="3">
        <f t="shared" si="1"/>
        <v>15</v>
      </c>
      <c r="AE15" s="3">
        <v>7</v>
      </c>
      <c r="AF15" s="4">
        <f t="shared" si="3"/>
        <v>36.875</v>
      </c>
      <c r="AG15" s="3"/>
      <c r="AH15" s="3"/>
      <c r="AI15" s="3">
        <v>2</v>
      </c>
      <c r="AJ15" s="3">
        <v>2</v>
      </c>
      <c r="AK15" s="3">
        <v>7</v>
      </c>
      <c r="AL15" s="3">
        <f t="shared" si="2"/>
        <v>22</v>
      </c>
      <c r="AM15" s="3"/>
      <c r="AN15" s="6">
        <v>46</v>
      </c>
    </row>
    <row r="16" spans="1:40" x14ac:dyDescent="0.25">
      <c r="A16" s="3" t="s">
        <v>16</v>
      </c>
      <c r="B16" s="11">
        <v>8</v>
      </c>
      <c r="C16" s="16">
        <v>12</v>
      </c>
      <c r="D16" s="11">
        <v>26</v>
      </c>
      <c r="E16" s="16">
        <v>18</v>
      </c>
      <c r="F16" s="11">
        <v>18</v>
      </c>
      <c r="G16" s="16">
        <v>7</v>
      </c>
      <c r="H16" s="11">
        <v>2</v>
      </c>
      <c r="I16" s="11">
        <v>6</v>
      </c>
      <c r="J16" s="16">
        <v>1</v>
      </c>
      <c r="K16" s="11">
        <v>11</v>
      </c>
      <c r="L16" s="16">
        <v>1</v>
      </c>
      <c r="M16" s="16">
        <v>9</v>
      </c>
      <c r="N16" s="11">
        <v>7</v>
      </c>
      <c r="O16" s="11">
        <v>16</v>
      </c>
      <c r="P16" s="11">
        <v>0</v>
      </c>
      <c r="Q16" s="16">
        <v>6</v>
      </c>
      <c r="R16" s="11">
        <v>12</v>
      </c>
      <c r="S16" s="11">
        <v>6</v>
      </c>
      <c r="T16" s="11">
        <v>2</v>
      </c>
      <c r="U16" s="16">
        <v>32</v>
      </c>
      <c r="V16" s="11"/>
      <c r="W16" s="11"/>
      <c r="X16" s="11"/>
      <c r="Y16" s="11"/>
      <c r="Z16" s="11"/>
      <c r="AA16" s="11"/>
      <c r="AB16" s="11"/>
      <c r="AC16" s="3">
        <f t="shared" si="0"/>
        <v>200</v>
      </c>
      <c r="AD16" s="3">
        <f t="shared" si="1"/>
        <v>20</v>
      </c>
      <c r="AE16" s="3">
        <v>8</v>
      </c>
      <c r="AF16" s="4">
        <f t="shared" si="3"/>
        <v>16.666666666666668</v>
      </c>
      <c r="AG16" s="3"/>
      <c r="AH16" s="3"/>
      <c r="AI16" s="3"/>
      <c r="AJ16" s="3">
        <v>2</v>
      </c>
      <c r="AK16" s="3">
        <v>9</v>
      </c>
      <c r="AL16" s="3">
        <f t="shared" si="2"/>
        <v>29</v>
      </c>
      <c r="AM16" s="3"/>
      <c r="AN16" s="6">
        <v>66</v>
      </c>
    </row>
    <row r="17" spans="1:40" x14ac:dyDescent="0.25">
      <c r="A17" s="3" t="s">
        <v>292</v>
      </c>
      <c r="B17" s="11">
        <v>1</v>
      </c>
      <c r="C17" s="11">
        <v>0</v>
      </c>
      <c r="D17" s="16">
        <v>2</v>
      </c>
      <c r="E17" s="16">
        <v>1</v>
      </c>
      <c r="F17" s="16">
        <v>2</v>
      </c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3">
        <f t="shared" si="0"/>
        <v>6</v>
      </c>
      <c r="AD17" s="3">
        <f t="shared" si="1"/>
        <v>5</v>
      </c>
      <c r="AE17" s="3">
        <v>3</v>
      </c>
      <c r="AF17" s="4">
        <f t="shared" si="3"/>
        <v>3</v>
      </c>
      <c r="AG17" s="3"/>
      <c r="AH17" s="3"/>
      <c r="AI17" s="3"/>
      <c r="AJ17" s="3"/>
      <c r="AK17" s="3">
        <v>1</v>
      </c>
      <c r="AL17" s="3">
        <f t="shared" si="2"/>
        <v>6</v>
      </c>
      <c r="AM17" s="3"/>
      <c r="AN17" s="6">
        <v>103</v>
      </c>
    </row>
    <row r="18" spans="1:40" x14ac:dyDescent="0.25">
      <c r="A18" s="3" t="s">
        <v>17</v>
      </c>
      <c r="B18" s="11">
        <v>0</v>
      </c>
      <c r="C18" s="11">
        <v>13</v>
      </c>
      <c r="D18" s="11">
        <v>14</v>
      </c>
      <c r="E18" s="11">
        <v>0</v>
      </c>
      <c r="F18" s="11">
        <v>27</v>
      </c>
      <c r="G18" s="11">
        <v>10</v>
      </c>
      <c r="H18" s="11">
        <v>5</v>
      </c>
      <c r="I18" s="16">
        <v>20</v>
      </c>
      <c r="J18" s="11">
        <v>11</v>
      </c>
      <c r="K18" s="11">
        <v>20</v>
      </c>
      <c r="L18" s="16">
        <v>34</v>
      </c>
      <c r="M18" s="11">
        <v>9</v>
      </c>
      <c r="N18" s="11">
        <v>6</v>
      </c>
      <c r="O18" s="11">
        <v>9</v>
      </c>
      <c r="P18" s="11">
        <v>8</v>
      </c>
      <c r="Q18" s="11">
        <v>22</v>
      </c>
      <c r="R18" s="11">
        <v>0</v>
      </c>
      <c r="S18" s="11">
        <v>0</v>
      </c>
      <c r="T18" s="11">
        <v>0</v>
      </c>
      <c r="U18" s="11">
        <v>0</v>
      </c>
      <c r="V18" s="11"/>
      <c r="W18" s="11"/>
      <c r="X18" s="11"/>
      <c r="Y18" s="11"/>
      <c r="Z18" s="11"/>
      <c r="AA18" s="11"/>
      <c r="AB18" s="11"/>
      <c r="AC18" s="3">
        <f t="shared" si="0"/>
        <v>208</v>
      </c>
      <c r="AD18" s="3">
        <f t="shared" si="1"/>
        <v>20</v>
      </c>
      <c r="AE18" s="3">
        <v>2</v>
      </c>
      <c r="AF18" s="4">
        <f t="shared" si="3"/>
        <v>11.555555555555555</v>
      </c>
      <c r="AG18" s="3"/>
      <c r="AH18" s="3"/>
      <c r="AI18" s="3"/>
      <c r="AJ18" s="3">
        <v>2</v>
      </c>
      <c r="AK18" s="3"/>
      <c r="AL18" s="3">
        <f t="shared" si="2"/>
        <v>20</v>
      </c>
      <c r="AM18" s="3"/>
      <c r="AN18" s="6">
        <v>70</v>
      </c>
    </row>
    <row r="19" spans="1:40" x14ac:dyDescent="0.25">
      <c r="A19" s="3" t="s">
        <v>366</v>
      </c>
      <c r="B19" s="11">
        <v>11</v>
      </c>
      <c r="C19" s="11">
        <v>42</v>
      </c>
      <c r="D19" s="11">
        <v>0</v>
      </c>
      <c r="E19" s="11">
        <v>5</v>
      </c>
      <c r="F19" s="11">
        <v>3</v>
      </c>
      <c r="G19" s="11">
        <v>1</v>
      </c>
      <c r="H19" s="11">
        <v>14</v>
      </c>
      <c r="I19" s="11">
        <v>5</v>
      </c>
      <c r="J19" s="16">
        <v>62</v>
      </c>
      <c r="K19" s="11">
        <v>6</v>
      </c>
      <c r="L19" s="11">
        <v>2</v>
      </c>
      <c r="M19" s="11">
        <v>5</v>
      </c>
      <c r="N19" s="11">
        <v>25</v>
      </c>
      <c r="O19" s="11">
        <v>37</v>
      </c>
      <c r="P19" s="11">
        <v>1</v>
      </c>
      <c r="Q19" s="11">
        <v>11</v>
      </c>
      <c r="R19" s="11">
        <v>36</v>
      </c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3">
        <f t="shared" si="0"/>
        <v>266</v>
      </c>
      <c r="AD19" s="3">
        <f t="shared" si="1"/>
        <v>17</v>
      </c>
      <c r="AE19" s="3">
        <v>1</v>
      </c>
      <c r="AF19" s="4">
        <f t="shared" si="3"/>
        <v>16.625</v>
      </c>
      <c r="AG19" s="3"/>
      <c r="AH19" s="3"/>
      <c r="AI19" s="3">
        <v>1</v>
      </c>
      <c r="AJ19" s="3">
        <v>4</v>
      </c>
      <c r="AK19" s="3">
        <v>1</v>
      </c>
      <c r="AL19" s="3">
        <f t="shared" si="2"/>
        <v>18</v>
      </c>
      <c r="AM19" s="3"/>
      <c r="AN19" s="6">
        <v>108</v>
      </c>
    </row>
    <row r="20" spans="1:40" x14ac:dyDescent="0.25">
      <c r="A20" s="3" t="s">
        <v>19</v>
      </c>
      <c r="B20" s="16">
        <v>2</v>
      </c>
      <c r="C20" s="16">
        <v>2</v>
      </c>
      <c r="D20" s="11">
        <v>9</v>
      </c>
      <c r="E20" s="11">
        <v>2</v>
      </c>
      <c r="F20" s="11">
        <v>3</v>
      </c>
      <c r="G20" s="11">
        <v>0</v>
      </c>
      <c r="H20" s="12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3">
        <f t="shared" si="0"/>
        <v>18</v>
      </c>
      <c r="AD20" s="3">
        <f t="shared" si="1"/>
        <v>6</v>
      </c>
      <c r="AE20" s="3">
        <v>2</v>
      </c>
      <c r="AF20" s="4">
        <f t="shared" si="3"/>
        <v>4.5</v>
      </c>
      <c r="AG20" s="3"/>
      <c r="AH20" s="3"/>
      <c r="AI20" s="3"/>
      <c r="AJ20" s="3"/>
      <c r="AK20" s="3">
        <v>5</v>
      </c>
      <c r="AL20" s="3">
        <f t="shared" si="2"/>
        <v>11</v>
      </c>
      <c r="AM20" s="3"/>
      <c r="AN20" s="6">
        <v>8</v>
      </c>
    </row>
    <row r="21" spans="1:40" x14ac:dyDescent="0.25">
      <c r="A21" s="3" t="s">
        <v>369</v>
      </c>
      <c r="B21" s="11">
        <v>0</v>
      </c>
      <c r="C21" s="11">
        <v>1</v>
      </c>
      <c r="D21" s="16">
        <v>1</v>
      </c>
      <c r="E21" s="11">
        <v>13</v>
      </c>
      <c r="F21" s="11">
        <v>24</v>
      </c>
      <c r="G21" s="11">
        <v>1</v>
      </c>
      <c r="H21" s="11">
        <v>1</v>
      </c>
      <c r="I21" s="11">
        <v>0</v>
      </c>
      <c r="J21" s="11">
        <v>7</v>
      </c>
      <c r="K21" s="11">
        <v>6</v>
      </c>
      <c r="L21" s="11">
        <v>16</v>
      </c>
      <c r="M21" s="11">
        <v>1</v>
      </c>
      <c r="N21" s="11">
        <v>11</v>
      </c>
      <c r="O21" s="11">
        <v>0</v>
      </c>
      <c r="P21" s="11">
        <v>3</v>
      </c>
      <c r="Q21" s="11">
        <v>15</v>
      </c>
      <c r="R21" s="11">
        <v>7</v>
      </c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3">
        <f t="shared" si="0"/>
        <v>107</v>
      </c>
      <c r="AD21" s="3">
        <f t="shared" si="1"/>
        <v>17</v>
      </c>
      <c r="AE21" s="3"/>
      <c r="AF21" s="4">
        <f t="shared" si="3"/>
        <v>6.2941176470588234</v>
      </c>
      <c r="AG21" s="3"/>
      <c r="AH21" s="3"/>
      <c r="AI21" s="3"/>
      <c r="AJ21" s="3"/>
      <c r="AK21" s="3">
        <v>3</v>
      </c>
      <c r="AL21" s="3">
        <f t="shared" si="2"/>
        <v>20</v>
      </c>
      <c r="AM21" s="3"/>
      <c r="AN21" s="6">
        <v>111</v>
      </c>
    </row>
    <row r="22" spans="1:40" x14ac:dyDescent="0.25">
      <c r="A22" s="3" t="s">
        <v>52</v>
      </c>
      <c r="B22" s="11">
        <v>0</v>
      </c>
      <c r="C22" s="11">
        <v>18</v>
      </c>
      <c r="D22" s="11">
        <v>3</v>
      </c>
      <c r="E22" s="11">
        <v>32</v>
      </c>
      <c r="F22" s="11">
        <v>7</v>
      </c>
      <c r="G22" s="11">
        <v>0</v>
      </c>
      <c r="H22" s="11">
        <v>10</v>
      </c>
      <c r="I22" s="11">
        <v>38</v>
      </c>
      <c r="J22" s="11">
        <v>7</v>
      </c>
      <c r="K22" s="11">
        <v>1</v>
      </c>
      <c r="L22" s="11">
        <v>3</v>
      </c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3">
        <f t="shared" si="0"/>
        <v>119</v>
      </c>
      <c r="AD22" s="3">
        <f t="shared" si="1"/>
        <v>11</v>
      </c>
      <c r="AE22" s="3"/>
      <c r="AF22" s="4">
        <f t="shared" si="3"/>
        <v>10.818181818181818</v>
      </c>
      <c r="AG22" s="3"/>
      <c r="AH22" s="3"/>
      <c r="AI22" s="3"/>
      <c r="AJ22" s="3">
        <v>2</v>
      </c>
      <c r="AK22" s="3"/>
      <c r="AL22" s="3">
        <f t="shared" si="2"/>
        <v>11</v>
      </c>
      <c r="AM22" s="3"/>
      <c r="AN22" s="6">
        <v>1</v>
      </c>
    </row>
    <row r="23" spans="1:40" x14ac:dyDescent="0.25">
      <c r="A23" s="3" t="s">
        <v>371</v>
      </c>
      <c r="B23" s="16">
        <v>2</v>
      </c>
      <c r="C23" s="11">
        <v>14</v>
      </c>
      <c r="D23" s="11">
        <v>3</v>
      </c>
      <c r="E23" s="11">
        <v>9</v>
      </c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3">
        <f t="shared" si="0"/>
        <v>28</v>
      </c>
      <c r="AD23" s="3">
        <f t="shared" si="1"/>
        <v>4</v>
      </c>
      <c r="AE23" s="3">
        <v>1</v>
      </c>
      <c r="AF23" s="4">
        <f t="shared" si="3"/>
        <v>9.3333333333333339</v>
      </c>
      <c r="AG23" s="3"/>
      <c r="AH23" s="3"/>
      <c r="AI23" s="3"/>
      <c r="AJ23" s="3"/>
      <c r="AK23" s="3">
        <v>3</v>
      </c>
      <c r="AL23" s="3">
        <f t="shared" si="2"/>
        <v>7</v>
      </c>
      <c r="AM23" s="3"/>
      <c r="AN23" s="6">
        <v>112</v>
      </c>
    </row>
    <row r="24" spans="1:40" x14ac:dyDescent="0.25">
      <c r="A24" s="3" t="s">
        <v>364</v>
      </c>
      <c r="B24" s="11">
        <v>33</v>
      </c>
      <c r="C24" s="11">
        <v>7</v>
      </c>
      <c r="D24" s="11">
        <v>5</v>
      </c>
      <c r="E24" s="11">
        <v>16</v>
      </c>
      <c r="F24" s="11">
        <v>5</v>
      </c>
      <c r="G24" s="11">
        <v>6</v>
      </c>
      <c r="H24" s="11">
        <v>14</v>
      </c>
      <c r="I24" s="11">
        <v>2</v>
      </c>
      <c r="J24" s="11">
        <v>14</v>
      </c>
      <c r="K24" s="11">
        <v>7</v>
      </c>
      <c r="L24" s="11">
        <v>6</v>
      </c>
      <c r="M24" s="11">
        <v>22</v>
      </c>
      <c r="N24" s="11">
        <v>2</v>
      </c>
      <c r="O24" s="11">
        <v>19</v>
      </c>
      <c r="P24" s="11">
        <v>8</v>
      </c>
      <c r="Q24" s="11">
        <v>11</v>
      </c>
      <c r="R24" s="11">
        <v>4</v>
      </c>
      <c r="S24" s="11">
        <v>32</v>
      </c>
      <c r="T24" s="11">
        <v>6</v>
      </c>
      <c r="U24" s="11"/>
      <c r="V24" s="11"/>
      <c r="W24" s="11"/>
      <c r="X24" s="11"/>
      <c r="Y24" s="11"/>
      <c r="Z24" s="11"/>
      <c r="AA24" s="11"/>
      <c r="AB24" s="11"/>
      <c r="AC24" s="3">
        <f t="shared" si="0"/>
        <v>219</v>
      </c>
      <c r="AD24" s="3">
        <f t="shared" si="1"/>
        <v>19</v>
      </c>
      <c r="AE24" s="3">
        <v>1</v>
      </c>
      <c r="AF24" s="4">
        <f t="shared" si="3"/>
        <v>12.166666666666666</v>
      </c>
      <c r="AG24" s="3"/>
      <c r="AH24" s="3"/>
      <c r="AI24" s="3"/>
      <c r="AJ24" s="3">
        <v>2</v>
      </c>
      <c r="AK24" s="3">
        <v>3</v>
      </c>
      <c r="AL24" s="3">
        <f t="shared" si="2"/>
        <v>22</v>
      </c>
      <c r="AM24" s="3"/>
      <c r="AN24" s="6">
        <v>109</v>
      </c>
    </row>
    <row r="25" spans="1:40" x14ac:dyDescent="0.25">
      <c r="A25" s="3" t="s">
        <v>20</v>
      </c>
      <c r="B25" s="11">
        <v>16</v>
      </c>
      <c r="C25" s="16">
        <v>22</v>
      </c>
      <c r="D25" s="11">
        <v>58</v>
      </c>
      <c r="E25" s="11">
        <v>11</v>
      </c>
      <c r="F25" s="11">
        <v>3</v>
      </c>
      <c r="G25" s="11">
        <v>4</v>
      </c>
      <c r="H25" s="11">
        <v>49</v>
      </c>
      <c r="I25" s="11">
        <v>0</v>
      </c>
      <c r="J25" s="11">
        <v>25</v>
      </c>
      <c r="K25" s="16">
        <v>30</v>
      </c>
      <c r="L25" s="11">
        <v>1</v>
      </c>
      <c r="M25" s="11">
        <v>36</v>
      </c>
      <c r="N25" s="11">
        <v>2</v>
      </c>
      <c r="O25" s="11">
        <v>23</v>
      </c>
      <c r="P25" s="11">
        <v>12</v>
      </c>
      <c r="Q25" s="11">
        <v>11</v>
      </c>
      <c r="R25" s="16">
        <v>21</v>
      </c>
      <c r="S25" s="16">
        <v>4</v>
      </c>
      <c r="T25" s="11">
        <v>7</v>
      </c>
      <c r="U25" s="11">
        <v>33</v>
      </c>
      <c r="V25" s="11">
        <v>14</v>
      </c>
      <c r="W25" s="11">
        <v>19</v>
      </c>
      <c r="X25" s="16">
        <v>24</v>
      </c>
      <c r="Y25" s="11">
        <v>18</v>
      </c>
      <c r="Z25" s="11"/>
      <c r="AA25" s="11"/>
      <c r="AB25" s="11"/>
      <c r="AC25" s="3">
        <f t="shared" si="0"/>
        <v>443</v>
      </c>
      <c r="AD25" s="3">
        <f t="shared" si="1"/>
        <v>24</v>
      </c>
      <c r="AE25" s="3">
        <v>5</v>
      </c>
      <c r="AF25" s="4">
        <f t="shared" si="3"/>
        <v>23.315789473684209</v>
      </c>
      <c r="AG25" s="3"/>
      <c r="AH25" s="3"/>
      <c r="AI25" s="3">
        <v>1</v>
      </c>
      <c r="AJ25" s="3">
        <v>5</v>
      </c>
      <c r="AK25" s="3">
        <v>4</v>
      </c>
      <c r="AL25" s="3">
        <f t="shared" si="2"/>
        <v>28</v>
      </c>
      <c r="AM25" s="3"/>
      <c r="AN25" s="6">
        <v>58</v>
      </c>
    </row>
    <row r="26" spans="1:40" x14ac:dyDescent="0.25">
      <c r="A26" s="3" t="s">
        <v>21</v>
      </c>
      <c r="B26" s="11">
        <v>11</v>
      </c>
      <c r="C26" s="11">
        <v>0</v>
      </c>
      <c r="D26" s="11">
        <v>2</v>
      </c>
      <c r="E26" s="11">
        <v>13</v>
      </c>
      <c r="F26" s="11">
        <v>8</v>
      </c>
      <c r="G26" s="16">
        <v>13</v>
      </c>
      <c r="H26" s="11">
        <v>1</v>
      </c>
      <c r="I26" s="16">
        <v>24</v>
      </c>
      <c r="J26" s="16">
        <v>25</v>
      </c>
      <c r="K26" s="11">
        <v>4</v>
      </c>
      <c r="L26" s="16">
        <v>8</v>
      </c>
      <c r="M26" s="16">
        <v>19</v>
      </c>
      <c r="N26" s="11">
        <v>11</v>
      </c>
      <c r="O26" s="16">
        <v>8</v>
      </c>
      <c r="P26" s="11">
        <v>7</v>
      </c>
      <c r="Q26" s="11">
        <v>2</v>
      </c>
      <c r="R26" s="16">
        <v>18</v>
      </c>
      <c r="S26" s="11">
        <v>5</v>
      </c>
      <c r="T26" s="11">
        <v>6</v>
      </c>
      <c r="U26" s="11">
        <v>0</v>
      </c>
      <c r="V26" s="11">
        <v>20</v>
      </c>
      <c r="W26" s="11">
        <v>1</v>
      </c>
      <c r="X26" s="11">
        <v>1</v>
      </c>
      <c r="Y26" s="11">
        <v>8</v>
      </c>
      <c r="Z26" s="11">
        <v>0</v>
      </c>
      <c r="AA26" s="11">
        <v>4</v>
      </c>
      <c r="AB26" s="11">
        <v>20</v>
      </c>
      <c r="AC26" s="3">
        <f t="shared" si="0"/>
        <v>239</v>
      </c>
      <c r="AD26" s="3">
        <f t="shared" si="1"/>
        <v>27</v>
      </c>
      <c r="AE26" s="3">
        <v>7</v>
      </c>
      <c r="AF26" s="4">
        <f t="shared" si="3"/>
        <v>11.95</v>
      </c>
      <c r="AG26" s="3"/>
      <c r="AH26" s="3"/>
      <c r="AI26" s="3"/>
      <c r="AJ26" s="3">
        <v>1</v>
      </c>
      <c r="AK26" s="3">
        <v>4</v>
      </c>
      <c r="AL26" s="3">
        <f t="shared" si="2"/>
        <v>31</v>
      </c>
      <c r="AM26" s="3"/>
      <c r="AN26" s="6">
        <v>60</v>
      </c>
    </row>
    <row r="27" spans="1:40" x14ac:dyDescent="0.25">
      <c r="A27" s="3" t="s">
        <v>370</v>
      </c>
      <c r="B27" s="16">
        <v>9</v>
      </c>
      <c r="C27" s="11">
        <v>25</v>
      </c>
      <c r="D27" s="11">
        <v>10</v>
      </c>
      <c r="E27" s="11">
        <v>13</v>
      </c>
      <c r="F27" s="11">
        <v>20</v>
      </c>
      <c r="G27" s="11">
        <v>35</v>
      </c>
      <c r="H27" s="11">
        <v>3</v>
      </c>
      <c r="I27" s="11">
        <v>5</v>
      </c>
      <c r="J27" s="11">
        <v>50</v>
      </c>
      <c r="K27" s="11">
        <v>28</v>
      </c>
      <c r="L27" s="11">
        <v>15</v>
      </c>
      <c r="M27" s="11">
        <v>36</v>
      </c>
      <c r="N27" s="16">
        <v>20</v>
      </c>
      <c r="O27" s="11">
        <v>0</v>
      </c>
      <c r="P27" s="11">
        <v>45</v>
      </c>
      <c r="Q27" s="11">
        <v>50</v>
      </c>
      <c r="R27" s="11">
        <v>38</v>
      </c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3">
        <f t="shared" si="0"/>
        <v>402</v>
      </c>
      <c r="AD27" s="3">
        <f t="shared" si="1"/>
        <v>17</v>
      </c>
      <c r="AE27" s="3">
        <v>2</v>
      </c>
      <c r="AF27" s="4">
        <f t="shared" si="3"/>
        <v>26.8</v>
      </c>
      <c r="AG27" s="3"/>
      <c r="AH27" s="3"/>
      <c r="AI27" s="3">
        <v>2</v>
      </c>
      <c r="AJ27" s="3">
        <v>6</v>
      </c>
      <c r="AK27" s="3">
        <v>2</v>
      </c>
      <c r="AL27" s="3">
        <f t="shared" si="2"/>
        <v>19</v>
      </c>
      <c r="AM27" s="3"/>
      <c r="AN27" s="6">
        <v>113</v>
      </c>
    </row>
    <row r="28" spans="1:40" x14ac:dyDescent="0.25">
      <c r="A28" s="3" t="s">
        <v>209</v>
      </c>
      <c r="B28" s="11">
        <v>0</v>
      </c>
      <c r="C28" s="11">
        <v>1</v>
      </c>
      <c r="D28" s="16">
        <v>2</v>
      </c>
      <c r="E28" s="16">
        <v>2</v>
      </c>
      <c r="F28" s="11">
        <v>3</v>
      </c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3">
        <f t="shared" si="0"/>
        <v>8</v>
      </c>
      <c r="AD28" s="3">
        <f t="shared" si="1"/>
        <v>5</v>
      </c>
      <c r="AE28" s="3">
        <v>2</v>
      </c>
      <c r="AF28" s="4">
        <f t="shared" si="3"/>
        <v>2.6666666666666665</v>
      </c>
      <c r="AG28" s="3"/>
      <c r="AH28" s="3"/>
      <c r="AI28" s="3"/>
      <c r="AJ28" s="3"/>
      <c r="AK28" s="3">
        <v>6</v>
      </c>
      <c r="AL28" s="3">
        <f t="shared" si="2"/>
        <v>11</v>
      </c>
      <c r="AM28" s="3"/>
      <c r="AN28" s="6">
        <v>61</v>
      </c>
    </row>
    <row r="29" spans="1:40" x14ac:dyDescent="0.25">
      <c r="A29" s="3" t="s">
        <v>78</v>
      </c>
      <c r="B29" s="11">
        <v>24</v>
      </c>
      <c r="C29" s="11">
        <v>16</v>
      </c>
      <c r="D29" s="11">
        <v>42</v>
      </c>
      <c r="E29" s="16">
        <v>49</v>
      </c>
      <c r="F29" s="16">
        <v>50</v>
      </c>
      <c r="G29" s="11">
        <v>46</v>
      </c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3">
        <f t="shared" si="0"/>
        <v>227</v>
      </c>
      <c r="AD29" s="3">
        <f t="shared" si="1"/>
        <v>6</v>
      </c>
      <c r="AE29" s="3">
        <v>2</v>
      </c>
      <c r="AF29" s="4">
        <f t="shared" si="3"/>
        <v>56.75</v>
      </c>
      <c r="AG29" s="3"/>
      <c r="AH29" s="3"/>
      <c r="AI29" s="3">
        <v>1</v>
      </c>
      <c r="AJ29" s="3">
        <v>3</v>
      </c>
      <c r="AK29" s="3"/>
      <c r="AL29" s="3">
        <f>AD29+AK29</f>
        <v>6</v>
      </c>
      <c r="AM29" s="3"/>
      <c r="AN29" s="6">
        <v>87</v>
      </c>
    </row>
    <row r="30" spans="1:40" x14ac:dyDescent="0.25">
      <c r="A30" s="6" t="s">
        <v>281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3"/>
      <c r="AD30" s="3"/>
      <c r="AE30" s="3"/>
      <c r="AF30" s="4"/>
      <c r="AG30" s="3"/>
      <c r="AH30" s="3"/>
      <c r="AI30" s="3"/>
      <c r="AJ30" s="3"/>
      <c r="AK30" s="3"/>
      <c r="AL30" s="3"/>
      <c r="AM30" s="3"/>
      <c r="AN30" s="6"/>
    </row>
    <row r="31" spans="1:40" x14ac:dyDescent="0.25">
      <c r="A31" s="3" t="s">
        <v>11</v>
      </c>
      <c r="B31" s="11">
        <v>1</v>
      </c>
      <c r="C31" s="11">
        <v>42</v>
      </c>
      <c r="D31" s="16">
        <v>4</v>
      </c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3">
        <f>SUM(A31:AB31)</f>
        <v>47</v>
      </c>
      <c r="AD31" s="3">
        <f>COUNT(B31:AB31)</f>
        <v>3</v>
      </c>
      <c r="AE31" s="3">
        <v>1</v>
      </c>
      <c r="AF31" s="4"/>
      <c r="AG31" s="3"/>
      <c r="AH31" s="3"/>
      <c r="AI31" s="3"/>
      <c r="AJ31" s="3">
        <v>1</v>
      </c>
      <c r="AK31" s="3">
        <v>2</v>
      </c>
      <c r="AL31" s="3">
        <f>AD31+AK31</f>
        <v>5</v>
      </c>
      <c r="AM31" s="3"/>
      <c r="AN31" s="6">
        <v>63</v>
      </c>
    </row>
    <row r="32" spans="1:40" x14ac:dyDescent="0.25">
      <c r="A32" s="3" t="s">
        <v>291</v>
      </c>
      <c r="B32" s="11">
        <v>8</v>
      </c>
      <c r="C32" s="11">
        <v>2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3">
        <f>SUM(A32:AB32)</f>
        <v>10</v>
      </c>
      <c r="AD32" s="3">
        <f>COUNT(B32:AB32)</f>
        <v>2</v>
      </c>
      <c r="AE32" s="3"/>
      <c r="AF32" s="4"/>
      <c r="AG32" s="3"/>
      <c r="AH32" s="3"/>
      <c r="AI32" s="3"/>
      <c r="AJ32" s="3"/>
      <c r="AK32" s="3"/>
      <c r="AL32" s="3">
        <f>AD32+AK32</f>
        <v>2</v>
      </c>
      <c r="AM32" s="3"/>
      <c r="AN32" s="6">
        <v>102</v>
      </c>
    </row>
    <row r="33" spans="1:40" x14ac:dyDescent="0.25">
      <c r="A33" s="3" t="s">
        <v>288</v>
      </c>
      <c r="B33" s="11">
        <v>4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3">
        <f>SUM(A33:AB33)</f>
        <v>4</v>
      </c>
      <c r="AD33" s="3">
        <f>COUNT(B33:AB33)</f>
        <v>1</v>
      </c>
      <c r="AE33" s="3"/>
      <c r="AF33" s="4"/>
      <c r="AG33" s="3"/>
      <c r="AH33" s="3"/>
      <c r="AI33" s="3"/>
      <c r="AJ33" s="3"/>
      <c r="AK33" s="3">
        <v>1</v>
      </c>
      <c r="AL33" s="3">
        <f>AD33+AK33</f>
        <v>2</v>
      </c>
      <c r="AM33" s="3"/>
      <c r="AN33" s="6">
        <v>101</v>
      </c>
    </row>
    <row r="34" spans="1:40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>
        <f>SUM(AC3:AC33)</f>
        <v>4274</v>
      </c>
      <c r="AD34" s="3">
        <f>SUM(AD3:AD33)</f>
        <v>354</v>
      </c>
      <c r="AE34" s="3">
        <f>SUM(AE3:AE33)</f>
        <v>75</v>
      </c>
      <c r="AF34" s="4">
        <f>AC34/(AD34-AE34)</f>
        <v>15.318996415770609</v>
      </c>
      <c r="AG34" s="3"/>
      <c r="AH34" s="3">
        <f>SUM(AH3:AH33)</f>
        <v>0</v>
      </c>
      <c r="AI34" s="3">
        <f>SUM(AI3:AI33)</f>
        <v>8</v>
      </c>
      <c r="AJ34" s="3">
        <f>SUM(AJ3:AJ33)</f>
        <v>47</v>
      </c>
      <c r="AK34" s="3">
        <f>SUM(AK3:AK33)</f>
        <v>103</v>
      </c>
      <c r="AL34" s="3">
        <f>SUM(AL3:AL33)</f>
        <v>457</v>
      </c>
      <c r="AM34" s="3"/>
      <c r="AN34" s="3"/>
    </row>
    <row r="35" spans="1:40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</row>
    <row r="36" spans="1:40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6" t="s">
        <v>26</v>
      </c>
      <c r="AE36" s="3"/>
      <c r="AF36" s="3"/>
      <c r="AG36" s="3"/>
      <c r="AH36" s="3"/>
      <c r="AI36" s="3"/>
      <c r="AJ36" s="3"/>
      <c r="AK36" s="3"/>
      <c r="AL36" s="3"/>
      <c r="AM36" s="3"/>
      <c r="AN36" s="3"/>
    </row>
    <row r="37" spans="1:40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 t="s">
        <v>110</v>
      </c>
      <c r="AE37" s="3"/>
      <c r="AF37" s="5" t="s">
        <v>374</v>
      </c>
      <c r="AG37" s="3" t="s">
        <v>375</v>
      </c>
      <c r="AH37" s="3"/>
      <c r="AI37" s="3"/>
      <c r="AJ37" s="3" t="s">
        <v>376</v>
      </c>
      <c r="AK37" s="3"/>
      <c r="AL37" s="3"/>
      <c r="AM37" s="3"/>
      <c r="AN37" s="3"/>
    </row>
    <row r="38" spans="1:40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 t="s">
        <v>366</v>
      </c>
      <c r="AE38" s="3"/>
      <c r="AF38" s="5" t="s">
        <v>22</v>
      </c>
      <c r="AG38" s="3" t="s">
        <v>27</v>
      </c>
      <c r="AH38" s="3"/>
      <c r="AI38" s="3"/>
      <c r="AJ38" s="3" t="s">
        <v>384</v>
      </c>
      <c r="AK38" s="3"/>
      <c r="AL38" s="3"/>
      <c r="AM38" s="3"/>
      <c r="AN38" s="3"/>
    </row>
    <row r="39" spans="1:40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 t="s">
        <v>139</v>
      </c>
      <c r="AE39" s="3"/>
      <c r="AF39" s="5">
        <v>61</v>
      </c>
      <c r="AG39" s="3" t="s">
        <v>312</v>
      </c>
      <c r="AH39" s="3"/>
      <c r="AI39" s="3"/>
      <c r="AJ39" s="3" t="s">
        <v>382</v>
      </c>
      <c r="AK39" s="3"/>
      <c r="AL39" s="3"/>
      <c r="AM39" s="3"/>
      <c r="AN39" s="3"/>
    </row>
    <row r="40" spans="1:40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 t="s">
        <v>20</v>
      </c>
      <c r="AE40" s="3"/>
      <c r="AF40" s="3">
        <v>58</v>
      </c>
      <c r="AG40" s="3" t="s">
        <v>373</v>
      </c>
      <c r="AH40" s="3"/>
      <c r="AI40" s="3"/>
      <c r="AJ40" s="3" t="s">
        <v>202</v>
      </c>
      <c r="AK40" s="3"/>
      <c r="AL40" s="3"/>
      <c r="AM40" s="3"/>
      <c r="AN40" s="3"/>
    </row>
    <row r="41" spans="1:40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 t="s">
        <v>139</v>
      </c>
      <c r="AE41" s="3"/>
      <c r="AF41" s="5">
        <v>57</v>
      </c>
      <c r="AG41" s="3" t="s">
        <v>32</v>
      </c>
      <c r="AH41" s="3"/>
      <c r="AI41" s="3"/>
      <c r="AJ41" s="3" t="s">
        <v>372</v>
      </c>
      <c r="AK41" s="3"/>
      <c r="AL41" s="3"/>
      <c r="AM41" s="3"/>
      <c r="AN41" s="3"/>
    </row>
    <row r="42" spans="1:40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 t="s">
        <v>264</v>
      </c>
      <c r="AE42" s="3"/>
      <c r="AF42" s="5" t="s">
        <v>390</v>
      </c>
      <c r="AG42" s="3" t="s">
        <v>65</v>
      </c>
      <c r="AH42" s="3"/>
      <c r="AI42" s="3"/>
      <c r="AJ42" s="3" t="s">
        <v>391</v>
      </c>
      <c r="AK42" s="3"/>
      <c r="AL42" s="3"/>
      <c r="AM42" s="3"/>
      <c r="AN42" s="3"/>
    </row>
    <row r="43" spans="1:40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 t="s">
        <v>385</v>
      </c>
      <c r="AE43" s="3"/>
      <c r="AF43" s="5">
        <v>50</v>
      </c>
      <c r="AG43" s="3" t="s">
        <v>32</v>
      </c>
      <c r="AH43" s="3"/>
      <c r="AI43" s="3"/>
      <c r="AJ43" s="3" t="s">
        <v>392</v>
      </c>
      <c r="AK43" s="3"/>
      <c r="AL43" s="3"/>
      <c r="AM43" s="3"/>
      <c r="AN43" s="3"/>
    </row>
    <row r="44" spans="1:40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 t="s">
        <v>385</v>
      </c>
      <c r="AE44" s="3"/>
      <c r="AF44" s="5">
        <v>50</v>
      </c>
      <c r="AG44" s="3" t="s">
        <v>386</v>
      </c>
      <c r="AH44" s="3"/>
      <c r="AI44" s="3"/>
      <c r="AJ44" s="3" t="s">
        <v>387</v>
      </c>
      <c r="AK44" s="3"/>
      <c r="AL44" s="3"/>
      <c r="AM44" s="3"/>
      <c r="AN44" s="3"/>
    </row>
    <row r="45" spans="1:40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5"/>
      <c r="AG45" s="3"/>
      <c r="AH45" s="3"/>
      <c r="AI45" s="3"/>
      <c r="AJ45" s="3"/>
      <c r="AK45" s="3"/>
      <c r="AL45" s="3"/>
      <c r="AM45" s="3"/>
      <c r="AN45" s="3"/>
    </row>
    <row r="46" spans="1:40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5"/>
      <c r="AG46" s="3"/>
      <c r="AH46" s="3"/>
      <c r="AI46" s="3"/>
      <c r="AJ46" s="3"/>
      <c r="AK46" s="3"/>
      <c r="AL46" s="3"/>
      <c r="AM46" s="3"/>
      <c r="AN46" s="3"/>
    </row>
    <row r="47" spans="1:40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</row>
    <row r="48" spans="1:40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</row>
    <row r="49" spans="1:40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5"/>
      <c r="AG49" s="3"/>
      <c r="AH49" s="3"/>
      <c r="AI49" s="3"/>
      <c r="AJ49" s="3"/>
      <c r="AK49" s="3"/>
      <c r="AL49" s="3"/>
      <c r="AM49" s="3"/>
      <c r="AN49" s="3"/>
    </row>
    <row r="50" spans="1:40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5"/>
      <c r="AG50" s="3"/>
      <c r="AH50" s="3"/>
      <c r="AI50" s="3"/>
      <c r="AJ50" s="3"/>
      <c r="AK50" s="3"/>
      <c r="AL50" s="3"/>
      <c r="AM50" s="3"/>
      <c r="AN50" s="3"/>
    </row>
    <row r="51" spans="1:40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5"/>
      <c r="AG51" s="3"/>
      <c r="AH51" s="3"/>
      <c r="AI51" s="3"/>
      <c r="AJ51" s="3"/>
      <c r="AK51" s="3"/>
      <c r="AL51" s="3"/>
      <c r="AM51" s="3"/>
      <c r="AN51" s="3"/>
    </row>
    <row r="52" spans="1:40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5"/>
      <c r="AG52" s="3"/>
      <c r="AH52" s="3"/>
      <c r="AI52" s="3"/>
      <c r="AJ52" s="3"/>
      <c r="AK52" s="3"/>
      <c r="AL52" s="3"/>
      <c r="AM52" s="3"/>
      <c r="AN52" s="3"/>
    </row>
    <row r="53" spans="1:40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5"/>
      <c r="AG53" s="3"/>
      <c r="AH53" s="3"/>
      <c r="AI53" s="3"/>
      <c r="AJ53" s="3"/>
      <c r="AK53" s="3"/>
      <c r="AL53" s="3"/>
      <c r="AM53" s="3"/>
      <c r="AN53" s="3"/>
    </row>
    <row r="54" spans="1:40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5"/>
      <c r="AG54" s="3"/>
      <c r="AH54" s="3"/>
      <c r="AI54" s="3"/>
      <c r="AJ54" s="3"/>
      <c r="AK54" s="3"/>
      <c r="AL54" s="3"/>
      <c r="AM54" s="3"/>
      <c r="AN54" s="3"/>
    </row>
  </sheetData>
  <phoneticPr fontId="10" type="noConversion"/>
  <printOptions gridLines="1"/>
  <pageMargins left="1.1417322834645669" right="0.35433070866141736" top="0.78740157480314965" bottom="0.78740157480314965" header="0.51181102362204722" footer="0.51181102362204722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E56"/>
  <sheetViews>
    <sheetView workbookViewId="0">
      <pane xSplit="19" ySplit="2" topLeftCell="T24" activePane="bottomRight" state="frozen"/>
      <selection pane="topRight" activeCell="T1" sqref="T1"/>
      <selection pane="bottomLeft" activeCell="A3" sqref="A3"/>
      <selection pane="bottomRight" activeCell="T39" sqref="T39"/>
    </sheetView>
  </sheetViews>
  <sheetFormatPr defaultRowHeight="12.5" x14ac:dyDescent="0.25"/>
  <cols>
    <col min="2" max="19" width="3.6328125" hidden="1" customWidth="1"/>
    <col min="20" max="20" width="6.90625" customWidth="1"/>
    <col min="21" max="21" width="4.453125" customWidth="1"/>
    <col min="22" max="22" width="4.36328125" customWidth="1"/>
    <col min="23" max="23" width="6" customWidth="1"/>
    <col min="24" max="24" width="3.453125" customWidth="1"/>
    <col min="25" max="25" width="4.36328125" customWidth="1"/>
    <col min="26" max="26" width="3.6328125" customWidth="1"/>
    <col min="27" max="27" width="4.36328125" customWidth="1"/>
    <col min="28" max="28" width="5" customWidth="1"/>
    <col min="29" max="29" width="5.453125" customWidth="1"/>
    <col min="30" max="30" width="2.90625" customWidth="1"/>
    <col min="31" max="31" width="4.36328125" customWidth="1"/>
  </cols>
  <sheetData>
    <row r="1" spans="1:31" ht="15.5" x14ac:dyDescent="0.35">
      <c r="A1" s="8" t="s">
        <v>410</v>
      </c>
      <c r="B1" s="2"/>
      <c r="C1" s="2"/>
      <c r="D1" s="3"/>
      <c r="E1" s="3"/>
      <c r="F1" s="3"/>
      <c r="G1" s="3" t="s">
        <v>9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Y1" s="3"/>
      <c r="Z1" s="3" t="s">
        <v>57</v>
      </c>
      <c r="AA1" s="3"/>
      <c r="AB1" s="3"/>
      <c r="AC1" s="3"/>
      <c r="AD1" s="3"/>
      <c r="AE1" s="3"/>
    </row>
    <row r="2" spans="1:3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5" t="s">
        <v>0</v>
      </c>
      <c r="U2" s="5" t="s">
        <v>1</v>
      </c>
      <c r="V2" s="5" t="s">
        <v>2</v>
      </c>
      <c r="W2" s="3" t="s">
        <v>3</v>
      </c>
      <c r="X2" s="3"/>
      <c r="Y2" s="5" t="s">
        <v>54</v>
      </c>
      <c r="Z2" s="5" t="s">
        <v>4</v>
      </c>
      <c r="AA2" s="5" t="s">
        <v>5</v>
      </c>
      <c r="AB2" s="5" t="s">
        <v>6</v>
      </c>
      <c r="AC2" s="3" t="s">
        <v>342</v>
      </c>
      <c r="AD2" s="3"/>
      <c r="AE2" s="3"/>
    </row>
    <row r="3" spans="1:31" x14ac:dyDescent="0.25">
      <c r="A3" s="3" t="s">
        <v>401</v>
      </c>
      <c r="B3" s="11">
        <v>5</v>
      </c>
      <c r="C3" s="16">
        <v>1</v>
      </c>
      <c r="D3" s="11">
        <v>1</v>
      </c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3">
        <f>SUM(A3:S3)</f>
        <v>7</v>
      </c>
      <c r="U3" s="3">
        <f>COUNT(B3:S3)</f>
        <v>3</v>
      </c>
      <c r="V3" s="3">
        <v>1</v>
      </c>
      <c r="W3" s="4">
        <f t="shared" ref="W3:W32" si="0">T3/(U3-V3)</f>
        <v>3.5</v>
      </c>
      <c r="X3" s="3"/>
      <c r="Y3" s="3"/>
      <c r="Z3" s="3"/>
      <c r="AA3" s="3"/>
      <c r="AB3" s="3">
        <v>3</v>
      </c>
      <c r="AC3" s="3">
        <f t="shared" ref="AC3:AC32" si="1">U3+AB3</f>
        <v>6</v>
      </c>
      <c r="AD3" s="3"/>
      <c r="AE3" s="6">
        <v>122</v>
      </c>
    </row>
    <row r="4" spans="1:31" x14ac:dyDescent="0.25">
      <c r="A4" s="3" t="s">
        <v>367</v>
      </c>
      <c r="B4" s="11">
        <v>6</v>
      </c>
      <c r="C4" s="11">
        <v>5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3">
        <f>SUM(A4:S4)</f>
        <v>11</v>
      </c>
      <c r="U4" s="3">
        <f>COUNT(B4:S4)</f>
        <v>2</v>
      </c>
      <c r="V4" s="3"/>
      <c r="W4" s="4">
        <f t="shared" si="0"/>
        <v>5.5</v>
      </c>
      <c r="X4" s="3"/>
      <c r="Y4" s="3"/>
      <c r="Z4" s="3"/>
      <c r="AA4" s="3"/>
      <c r="AB4" s="3">
        <v>4</v>
      </c>
      <c r="AC4" s="3">
        <f>U4+AB4</f>
        <v>6</v>
      </c>
      <c r="AD4" s="3"/>
      <c r="AE4" s="6">
        <v>114</v>
      </c>
    </row>
    <row r="5" spans="1:31" x14ac:dyDescent="0.25">
      <c r="A5" s="3" t="s">
        <v>393</v>
      </c>
      <c r="B5" s="11">
        <v>6</v>
      </c>
      <c r="C5" s="11">
        <v>14</v>
      </c>
      <c r="D5" s="11">
        <v>8</v>
      </c>
      <c r="E5" s="11">
        <v>20</v>
      </c>
      <c r="F5" s="11">
        <v>5</v>
      </c>
      <c r="G5" s="11">
        <v>8</v>
      </c>
      <c r="H5" s="11">
        <v>0</v>
      </c>
      <c r="I5" s="16">
        <v>6</v>
      </c>
      <c r="J5" s="11"/>
      <c r="K5" s="11"/>
      <c r="L5" s="11"/>
      <c r="M5" s="11"/>
      <c r="N5" s="11"/>
      <c r="O5" s="11"/>
      <c r="P5" s="11"/>
      <c r="Q5" s="11"/>
      <c r="R5" s="11"/>
      <c r="S5" s="11"/>
      <c r="T5" s="3">
        <f>SUM(A5:S5)</f>
        <v>67</v>
      </c>
      <c r="U5" s="3">
        <f>COUNT(B5:S5)</f>
        <v>8</v>
      </c>
      <c r="V5" s="3">
        <v>1</v>
      </c>
      <c r="W5" s="4">
        <f t="shared" si="0"/>
        <v>9.5714285714285712</v>
      </c>
      <c r="X5" s="3"/>
      <c r="Y5" s="3"/>
      <c r="Z5" s="3"/>
      <c r="AA5" s="3"/>
      <c r="AB5" s="3">
        <v>2</v>
      </c>
      <c r="AC5" s="3">
        <f t="shared" si="1"/>
        <v>10</v>
      </c>
      <c r="AD5" s="3"/>
      <c r="AE5" s="6">
        <v>116</v>
      </c>
    </row>
    <row r="6" spans="1:31" x14ac:dyDescent="0.25">
      <c r="A6" s="3" t="s">
        <v>397</v>
      </c>
      <c r="B6" s="11">
        <v>9</v>
      </c>
      <c r="C6" s="11">
        <v>2</v>
      </c>
      <c r="D6" s="11">
        <v>4</v>
      </c>
      <c r="E6" s="11">
        <v>2</v>
      </c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3">
        <f t="shared" ref="T6:T32" si="2">SUM(A6:S6)</f>
        <v>17</v>
      </c>
      <c r="U6" s="3">
        <f t="shared" ref="U6:U32" si="3">COUNT(B6:S6)</f>
        <v>4</v>
      </c>
      <c r="V6" s="3"/>
      <c r="W6" s="4">
        <f t="shared" si="0"/>
        <v>4.25</v>
      </c>
      <c r="X6" s="3"/>
      <c r="Y6" s="3"/>
      <c r="Z6" s="3"/>
      <c r="AA6" s="3"/>
      <c r="AB6" s="3">
        <v>3</v>
      </c>
      <c r="AC6" s="3">
        <f t="shared" si="1"/>
        <v>7</v>
      </c>
      <c r="AD6" s="3"/>
      <c r="AE6" s="6">
        <v>120</v>
      </c>
    </row>
    <row r="7" spans="1:31" x14ac:dyDescent="0.25">
      <c r="A7" s="3" t="s">
        <v>396</v>
      </c>
      <c r="B7" s="11">
        <v>5</v>
      </c>
      <c r="C7" s="11">
        <v>41</v>
      </c>
      <c r="D7" s="11">
        <v>35</v>
      </c>
      <c r="E7" s="11">
        <v>9</v>
      </c>
      <c r="F7" s="11">
        <v>1</v>
      </c>
      <c r="G7" s="11">
        <v>6</v>
      </c>
      <c r="H7" s="11">
        <v>5</v>
      </c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3">
        <f t="shared" si="2"/>
        <v>102</v>
      </c>
      <c r="U7" s="3">
        <f t="shared" si="3"/>
        <v>7</v>
      </c>
      <c r="V7" s="3"/>
      <c r="W7" s="4">
        <f t="shared" si="0"/>
        <v>14.571428571428571</v>
      </c>
      <c r="X7" s="3"/>
      <c r="Y7" s="3"/>
      <c r="Z7" s="3"/>
      <c r="AA7" s="3">
        <v>2</v>
      </c>
      <c r="AB7" s="3">
        <v>2</v>
      </c>
      <c r="AC7" s="3">
        <f t="shared" si="1"/>
        <v>9</v>
      </c>
      <c r="AD7" s="3"/>
      <c r="AE7" s="6">
        <v>119</v>
      </c>
    </row>
    <row r="8" spans="1:31" x14ac:dyDescent="0.25">
      <c r="A8" s="3" t="s">
        <v>365</v>
      </c>
      <c r="B8" s="16">
        <v>8</v>
      </c>
      <c r="C8" s="11">
        <v>1</v>
      </c>
      <c r="D8" s="11">
        <v>11</v>
      </c>
      <c r="E8" s="16">
        <v>3</v>
      </c>
      <c r="F8" s="11">
        <v>0</v>
      </c>
      <c r="G8" s="11">
        <v>1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3">
        <f t="shared" si="2"/>
        <v>24</v>
      </c>
      <c r="U8" s="3">
        <f t="shared" si="3"/>
        <v>6</v>
      </c>
      <c r="V8" s="3">
        <v>2</v>
      </c>
      <c r="W8" s="4">
        <f t="shared" si="0"/>
        <v>6</v>
      </c>
      <c r="X8" s="3"/>
      <c r="Y8" s="3"/>
      <c r="Z8" s="3"/>
      <c r="AA8" s="3"/>
      <c r="AB8" s="3">
        <v>2</v>
      </c>
      <c r="AC8" s="3">
        <f t="shared" si="1"/>
        <v>8</v>
      </c>
      <c r="AD8" s="3"/>
      <c r="AE8" s="6">
        <v>107</v>
      </c>
    </row>
    <row r="9" spans="1:31" x14ac:dyDescent="0.25">
      <c r="A9" s="3" t="s">
        <v>399</v>
      </c>
      <c r="B9" s="11">
        <v>0</v>
      </c>
      <c r="C9" s="16">
        <v>2</v>
      </c>
      <c r="D9" s="11">
        <v>6</v>
      </c>
      <c r="E9" s="16">
        <v>2</v>
      </c>
      <c r="F9" s="11">
        <v>0</v>
      </c>
      <c r="G9" s="16">
        <v>0</v>
      </c>
      <c r="H9" s="11">
        <v>0</v>
      </c>
      <c r="I9" s="11">
        <v>0</v>
      </c>
      <c r="J9" s="11">
        <v>8</v>
      </c>
      <c r="K9" s="16">
        <v>9</v>
      </c>
      <c r="L9" s="11">
        <v>3</v>
      </c>
      <c r="M9" s="11">
        <v>0</v>
      </c>
      <c r="N9" s="11">
        <v>1</v>
      </c>
      <c r="O9" s="11"/>
      <c r="P9" s="11"/>
      <c r="Q9" s="11"/>
      <c r="R9" s="11"/>
      <c r="S9" s="11"/>
      <c r="T9" s="3">
        <f t="shared" si="2"/>
        <v>31</v>
      </c>
      <c r="U9" s="3">
        <f t="shared" si="3"/>
        <v>13</v>
      </c>
      <c r="V9" s="3">
        <v>4</v>
      </c>
      <c r="W9" s="4">
        <f t="shared" si="0"/>
        <v>3.4444444444444446</v>
      </c>
      <c r="X9" s="3"/>
      <c r="Y9" s="3"/>
      <c r="Z9" s="3"/>
      <c r="AA9" s="3"/>
      <c r="AB9" s="3">
        <v>3</v>
      </c>
      <c r="AC9" s="3">
        <f t="shared" si="1"/>
        <v>16</v>
      </c>
      <c r="AD9" s="3"/>
      <c r="AE9" s="6">
        <v>115</v>
      </c>
    </row>
    <row r="10" spans="1:31" x14ac:dyDescent="0.25">
      <c r="A10" s="3" t="s">
        <v>115</v>
      </c>
      <c r="B10" s="11">
        <v>0</v>
      </c>
      <c r="C10" s="16">
        <v>2</v>
      </c>
      <c r="D10" s="11">
        <v>2</v>
      </c>
      <c r="E10" s="11">
        <v>17</v>
      </c>
      <c r="F10" s="16">
        <v>10</v>
      </c>
      <c r="G10" s="16">
        <v>0</v>
      </c>
      <c r="H10" s="11">
        <v>2</v>
      </c>
      <c r="I10" s="16">
        <v>3</v>
      </c>
      <c r="J10" s="11">
        <v>63</v>
      </c>
      <c r="K10" s="11">
        <v>2</v>
      </c>
      <c r="L10" s="11">
        <v>5</v>
      </c>
      <c r="M10" s="11">
        <v>25</v>
      </c>
      <c r="N10" s="11">
        <v>9</v>
      </c>
      <c r="O10" s="11">
        <v>7</v>
      </c>
      <c r="P10" s="11"/>
      <c r="Q10" s="11"/>
      <c r="R10" s="11"/>
      <c r="S10" s="11"/>
      <c r="T10" s="3">
        <f t="shared" si="2"/>
        <v>147</v>
      </c>
      <c r="U10" s="3">
        <f t="shared" si="3"/>
        <v>14</v>
      </c>
      <c r="V10" s="3">
        <v>4</v>
      </c>
      <c r="W10" s="4">
        <f t="shared" si="0"/>
        <v>14.7</v>
      </c>
      <c r="X10" s="3"/>
      <c r="Y10" s="3"/>
      <c r="Z10" s="3">
        <v>1</v>
      </c>
      <c r="AA10" s="3">
        <v>1</v>
      </c>
      <c r="AB10" s="3">
        <v>4</v>
      </c>
      <c r="AC10" s="3">
        <f t="shared" si="1"/>
        <v>18</v>
      </c>
      <c r="AD10" s="3"/>
      <c r="AE10" s="6">
        <v>94</v>
      </c>
    </row>
    <row r="11" spans="1:31" x14ac:dyDescent="0.25">
      <c r="A11" s="3" t="s">
        <v>59</v>
      </c>
      <c r="B11" s="11">
        <v>19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3">
        <f t="shared" si="2"/>
        <v>19</v>
      </c>
      <c r="U11" s="3">
        <f t="shared" si="3"/>
        <v>1</v>
      </c>
      <c r="V11" s="3"/>
      <c r="W11" s="4">
        <f t="shared" si="0"/>
        <v>19</v>
      </c>
      <c r="X11" s="3"/>
      <c r="Y11" s="3"/>
      <c r="Z11" s="3"/>
      <c r="AA11" s="3"/>
      <c r="AB11" s="3">
        <v>5</v>
      </c>
      <c r="AC11" s="3">
        <f t="shared" si="1"/>
        <v>6</v>
      </c>
      <c r="AD11" s="3"/>
      <c r="AE11" s="6">
        <v>85</v>
      </c>
    </row>
    <row r="12" spans="1:31" x14ac:dyDescent="0.25">
      <c r="A12" s="3" t="s">
        <v>34</v>
      </c>
      <c r="B12" s="11">
        <v>18</v>
      </c>
      <c r="C12" s="11">
        <v>37</v>
      </c>
      <c r="D12" s="11">
        <v>3</v>
      </c>
      <c r="E12" s="16">
        <v>0</v>
      </c>
      <c r="F12" s="11">
        <v>8</v>
      </c>
      <c r="G12" s="11">
        <v>13</v>
      </c>
      <c r="H12" s="11">
        <v>5</v>
      </c>
      <c r="I12" s="11">
        <v>13</v>
      </c>
      <c r="J12" s="11">
        <v>21</v>
      </c>
      <c r="K12" s="11"/>
      <c r="L12" s="11"/>
      <c r="M12" s="11"/>
      <c r="N12" s="11"/>
      <c r="O12" s="11"/>
      <c r="P12" s="11"/>
      <c r="Q12" s="11"/>
      <c r="R12" s="11"/>
      <c r="S12" s="11"/>
      <c r="T12" s="3">
        <f t="shared" si="2"/>
        <v>118</v>
      </c>
      <c r="U12" s="3">
        <f t="shared" si="3"/>
        <v>9</v>
      </c>
      <c r="V12" s="3">
        <v>1</v>
      </c>
      <c r="W12" s="4">
        <f t="shared" si="0"/>
        <v>14.75</v>
      </c>
      <c r="X12" s="3"/>
      <c r="Y12" s="3"/>
      <c r="Z12" s="3"/>
      <c r="AA12" s="3">
        <v>1</v>
      </c>
      <c r="AB12" s="3"/>
      <c r="AC12" s="3">
        <f t="shared" si="1"/>
        <v>9</v>
      </c>
      <c r="AD12" s="3"/>
      <c r="AE12" s="6">
        <v>56</v>
      </c>
    </row>
    <row r="13" spans="1:31" x14ac:dyDescent="0.25">
      <c r="A13" s="3" t="s">
        <v>104</v>
      </c>
      <c r="B13" s="11">
        <v>6</v>
      </c>
      <c r="C13" s="11">
        <v>7</v>
      </c>
      <c r="D13" s="11">
        <v>16</v>
      </c>
      <c r="E13" s="11">
        <v>19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3">
        <f t="shared" si="2"/>
        <v>48</v>
      </c>
      <c r="U13" s="3">
        <f t="shared" si="3"/>
        <v>4</v>
      </c>
      <c r="V13" s="3"/>
      <c r="W13" s="4">
        <f t="shared" si="0"/>
        <v>12</v>
      </c>
      <c r="X13" s="3"/>
      <c r="Y13" s="3"/>
      <c r="Z13" s="3"/>
      <c r="AA13" s="3"/>
      <c r="AB13" s="3">
        <v>1</v>
      </c>
      <c r="AC13" s="3">
        <f t="shared" si="1"/>
        <v>5</v>
      </c>
      <c r="AD13" s="3"/>
      <c r="AE13" s="6">
        <v>91</v>
      </c>
    </row>
    <row r="14" spans="1:31" x14ac:dyDescent="0.25">
      <c r="A14" s="3" t="s">
        <v>105</v>
      </c>
      <c r="B14" s="11">
        <v>55</v>
      </c>
      <c r="C14" s="11">
        <v>20</v>
      </c>
      <c r="D14" s="11">
        <v>4</v>
      </c>
      <c r="E14" s="16">
        <v>39</v>
      </c>
      <c r="F14" s="11">
        <v>0</v>
      </c>
      <c r="G14" s="16">
        <v>18</v>
      </c>
      <c r="H14" s="11">
        <v>12</v>
      </c>
      <c r="I14" s="11">
        <v>3</v>
      </c>
      <c r="J14" s="11">
        <v>45</v>
      </c>
      <c r="K14" s="16">
        <v>10</v>
      </c>
      <c r="L14" s="11">
        <v>30</v>
      </c>
      <c r="M14" s="11">
        <v>5</v>
      </c>
      <c r="N14" s="11">
        <v>19</v>
      </c>
      <c r="O14" s="11"/>
      <c r="P14" s="11"/>
      <c r="Q14" s="11"/>
      <c r="R14" s="11"/>
      <c r="S14" s="11"/>
      <c r="T14" s="3">
        <f t="shared" si="2"/>
        <v>260</v>
      </c>
      <c r="U14" s="3">
        <f t="shared" si="3"/>
        <v>13</v>
      </c>
      <c r="V14" s="3">
        <v>3</v>
      </c>
      <c r="W14" s="4">
        <f t="shared" si="0"/>
        <v>26</v>
      </c>
      <c r="X14" s="3"/>
      <c r="Y14" s="3"/>
      <c r="Z14" s="3">
        <v>1</v>
      </c>
      <c r="AA14" s="3">
        <v>3</v>
      </c>
      <c r="AB14" s="3"/>
      <c r="AC14" s="3">
        <f t="shared" si="1"/>
        <v>13</v>
      </c>
      <c r="AD14" s="3"/>
      <c r="AE14" s="6">
        <v>90</v>
      </c>
    </row>
    <row r="15" spans="1:31" x14ac:dyDescent="0.25">
      <c r="A15" s="3" t="s">
        <v>398</v>
      </c>
      <c r="B15" s="11">
        <v>0</v>
      </c>
      <c r="C15" s="11">
        <v>8</v>
      </c>
      <c r="D15" s="16">
        <v>21</v>
      </c>
      <c r="E15" s="11">
        <v>25</v>
      </c>
      <c r="F15" s="11">
        <v>36</v>
      </c>
      <c r="G15" s="11">
        <v>14</v>
      </c>
      <c r="H15" s="11">
        <v>27</v>
      </c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3">
        <f t="shared" si="2"/>
        <v>131</v>
      </c>
      <c r="U15" s="3">
        <f t="shared" si="3"/>
        <v>7</v>
      </c>
      <c r="V15" s="3">
        <v>1</v>
      </c>
      <c r="W15" s="4">
        <f t="shared" si="0"/>
        <v>21.833333333333332</v>
      </c>
      <c r="X15" s="3"/>
      <c r="Y15" s="3"/>
      <c r="Z15" s="3"/>
      <c r="AA15" s="3">
        <v>3</v>
      </c>
      <c r="AB15" s="3">
        <v>1</v>
      </c>
      <c r="AC15" s="3">
        <f t="shared" si="1"/>
        <v>8</v>
      </c>
      <c r="AD15" s="3"/>
      <c r="AE15" s="6">
        <v>121</v>
      </c>
    </row>
    <row r="16" spans="1:31" x14ac:dyDescent="0.25">
      <c r="A16" s="3" t="s">
        <v>368</v>
      </c>
      <c r="B16" s="11">
        <v>5</v>
      </c>
      <c r="C16" s="16">
        <v>0</v>
      </c>
      <c r="D16" s="11">
        <v>0</v>
      </c>
      <c r="E16" s="11">
        <v>0</v>
      </c>
      <c r="F16" s="16">
        <v>23</v>
      </c>
      <c r="G16" s="16">
        <v>0</v>
      </c>
      <c r="H16" s="11">
        <v>4</v>
      </c>
      <c r="I16" s="11">
        <v>8</v>
      </c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3">
        <f t="shared" si="2"/>
        <v>40</v>
      </c>
      <c r="U16" s="3">
        <f t="shared" si="3"/>
        <v>8</v>
      </c>
      <c r="V16" s="3">
        <v>3</v>
      </c>
      <c r="W16" s="4">
        <f t="shared" si="0"/>
        <v>8</v>
      </c>
      <c r="X16" s="3"/>
      <c r="Y16" s="3"/>
      <c r="Z16" s="3"/>
      <c r="AA16" s="3"/>
      <c r="AB16" s="3">
        <v>3</v>
      </c>
      <c r="AC16" s="3">
        <f t="shared" si="1"/>
        <v>11</v>
      </c>
      <c r="AD16" s="3"/>
      <c r="AE16" s="6">
        <v>110</v>
      </c>
    </row>
    <row r="17" spans="1:31" x14ac:dyDescent="0.25">
      <c r="A17" s="3" t="s">
        <v>13</v>
      </c>
      <c r="B17" s="11">
        <v>16</v>
      </c>
      <c r="C17" s="11">
        <v>1</v>
      </c>
      <c r="D17" s="11">
        <v>0</v>
      </c>
      <c r="E17" s="11">
        <v>11</v>
      </c>
      <c r="F17" s="16">
        <v>2</v>
      </c>
      <c r="G17" s="11">
        <v>1</v>
      </c>
      <c r="H17" s="16">
        <v>12</v>
      </c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3">
        <f t="shared" si="2"/>
        <v>43</v>
      </c>
      <c r="U17" s="3">
        <f t="shared" si="3"/>
        <v>7</v>
      </c>
      <c r="V17" s="3">
        <v>2</v>
      </c>
      <c r="W17" s="4">
        <f t="shared" si="0"/>
        <v>8.6</v>
      </c>
      <c r="X17" s="3"/>
      <c r="Y17" s="3"/>
      <c r="Z17" s="3"/>
      <c r="AA17" s="3"/>
      <c r="AB17" s="3">
        <v>1</v>
      </c>
      <c r="AC17" s="3">
        <f t="shared" si="1"/>
        <v>8</v>
      </c>
      <c r="AD17" s="3"/>
      <c r="AE17" s="6">
        <v>65</v>
      </c>
    </row>
    <row r="18" spans="1:31" x14ac:dyDescent="0.25">
      <c r="A18" s="3" t="s">
        <v>14</v>
      </c>
      <c r="B18" s="11">
        <v>40</v>
      </c>
      <c r="C18" s="16">
        <v>4</v>
      </c>
      <c r="D18" s="16">
        <v>25</v>
      </c>
      <c r="E18" s="16">
        <v>17</v>
      </c>
      <c r="F18" s="11">
        <v>1</v>
      </c>
      <c r="G18" s="11">
        <v>1</v>
      </c>
      <c r="H18" s="16">
        <v>22</v>
      </c>
      <c r="I18" s="16">
        <v>12</v>
      </c>
      <c r="J18" s="11">
        <v>4</v>
      </c>
      <c r="K18" s="16">
        <v>17</v>
      </c>
      <c r="L18" s="11">
        <v>1</v>
      </c>
      <c r="M18" s="11">
        <v>27</v>
      </c>
      <c r="N18" s="11"/>
      <c r="O18" s="11"/>
      <c r="P18" s="11"/>
      <c r="Q18" s="11"/>
      <c r="R18" s="11"/>
      <c r="S18" s="11"/>
      <c r="T18" s="3">
        <f t="shared" si="2"/>
        <v>171</v>
      </c>
      <c r="U18" s="3">
        <f t="shared" si="3"/>
        <v>12</v>
      </c>
      <c r="V18" s="3">
        <v>6</v>
      </c>
      <c r="W18" s="4">
        <f t="shared" si="0"/>
        <v>28.5</v>
      </c>
      <c r="X18" s="3"/>
      <c r="Y18" s="3"/>
      <c r="Z18" s="3"/>
      <c r="AA18" s="3">
        <v>3</v>
      </c>
      <c r="AB18" s="3">
        <v>6</v>
      </c>
      <c r="AC18" s="3">
        <f t="shared" si="1"/>
        <v>18</v>
      </c>
      <c r="AD18" s="3"/>
      <c r="AE18" s="6">
        <v>46</v>
      </c>
    </row>
    <row r="19" spans="1:31" x14ac:dyDescent="0.25">
      <c r="A19" s="3" t="s">
        <v>395</v>
      </c>
      <c r="B19" s="11">
        <v>12</v>
      </c>
      <c r="C19" s="11">
        <v>0</v>
      </c>
      <c r="D19" s="11">
        <v>13</v>
      </c>
      <c r="E19" s="16">
        <v>32</v>
      </c>
      <c r="F19" s="11">
        <v>29</v>
      </c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3">
        <f t="shared" si="2"/>
        <v>86</v>
      </c>
      <c r="U19" s="3">
        <f t="shared" si="3"/>
        <v>5</v>
      </c>
      <c r="V19" s="3">
        <v>1</v>
      </c>
      <c r="W19" s="4">
        <f t="shared" si="0"/>
        <v>21.5</v>
      </c>
      <c r="X19" s="3"/>
      <c r="Y19" s="3"/>
      <c r="Z19" s="3"/>
      <c r="AA19" s="3">
        <v>2</v>
      </c>
      <c r="AB19" s="3">
        <v>1</v>
      </c>
      <c r="AC19" s="3">
        <f t="shared" si="1"/>
        <v>6</v>
      </c>
      <c r="AD19" s="3"/>
      <c r="AE19" s="6">
        <v>118</v>
      </c>
    </row>
    <row r="20" spans="1:31" x14ac:dyDescent="0.25">
      <c r="A20" s="3" t="s">
        <v>16</v>
      </c>
      <c r="B20" s="11">
        <v>0</v>
      </c>
      <c r="C20" s="11">
        <v>4</v>
      </c>
      <c r="D20" s="11">
        <v>2</v>
      </c>
      <c r="E20" s="16">
        <v>4</v>
      </c>
      <c r="F20" s="11">
        <v>35</v>
      </c>
      <c r="G20" s="11">
        <v>32</v>
      </c>
      <c r="H20" s="16">
        <v>19</v>
      </c>
      <c r="I20" s="16">
        <v>5</v>
      </c>
      <c r="J20" s="11">
        <v>4</v>
      </c>
      <c r="K20" s="11">
        <v>3</v>
      </c>
      <c r="L20" s="16">
        <v>1</v>
      </c>
      <c r="M20" s="11">
        <v>10</v>
      </c>
      <c r="N20" s="11">
        <v>6</v>
      </c>
      <c r="O20" s="11">
        <v>21</v>
      </c>
      <c r="P20" s="16">
        <v>40</v>
      </c>
      <c r="Q20" s="11">
        <v>2</v>
      </c>
      <c r="R20" s="11"/>
      <c r="S20" s="11"/>
      <c r="T20" s="3">
        <f t="shared" si="2"/>
        <v>188</v>
      </c>
      <c r="U20" s="3">
        <f t="shared" si="3"/>
        <v>16</v>
      </c>
      <c r="V20" s="3">
        <v>5</v>
      </c>
      <c r="W20" s="4">
        <f t="shared" si="0"/>
        <v>17.09090909090909</v>
      </c>
      <c r="X20" s="3"/>
      <c r="Y20" s="3"/>
      <c r="Z20" s="3"/>
      <c r="AA20" s="3">
        <v>3</v>
      </c>
      <c r="AB20" s="3">
        <v>4</v>
      </c>
      <c r="AC20" s="3">
        <f t="shared" si="1"/>
        <v>20</v>
      </c>
      <c r="AD20" s="3"/>
      <c r="AE20" s="6">
        <v>66</v>
      </c>
    </row>
    <row r="21" spans="1:31" x14ac:dyDescent="0.25">
      <c r="A21" s="3" t="s">
        <v>394</v>
      </c>
      <c r="B21" s="11">
        <v>17</v>
      </c>
      <c r="C21" s="11">
        <v>1</v>
      </c>
      <c r="D21" s="11">
        <v>1</v>
      </c>
      <c r="E21" s="11">
        <v>3</v>
      </c>
      <c r="F21" s="11">
        <v>4</v>
      </c>
      <c r="G21" s="11">
        <v>4</v>
      </c>
      <c r="H21" s="16">
        <v>1</v>
      </c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3">
        <f t="shared" si="2"/>
        <v>31</v>
      </c>
      <c r="U21" s="3">
        <f t="shared" si="3"/>
        <v>7</v>
      </c>
      <c r="V21" s="3">
        <v>1</v>
      </c>
      <c r="W21" s="4">
        <f t="shared" si="0"/>
        <v>5.166666666666667</v>
      </c>
      <c r="X21" s="3"/>
      <c r="Y21" s="3"/>
      <c r="Z21" s="3"/>
      <c r="AA21" s="3"/>
      <c r="AB21" s="3"/>
      <c r="AC21" s="3">
        <f t="shared" si="1"/>
        <v>7</v>
      </c>
      <c r="AD21" s="3"/>
      <c r="AE21" s="6">
        <v>117</v>
      </c>
    </row>
    <row r="22" spans="1:31" x14ac:dyDescent="0.25">
      <c r="A22" s="3" t="s">
        <v>17</v>
      </c>
      <c r="B22" s="11">
        <v>4</v>
      </c>
      <c r="C22" s="16">
        <v>15</v>
      </c>
      <c r="D22" s="11">
        <v>4</v>
      </c>
      <c r="E22" s="11">
        <v>15</v>
      </c>
      <c r="F22" s="11">
        <v>17</v>
      </c>
      <c r="G22" s="11">
        <v>12</v>
      </c>
      <c r="H22" s="11">
        <v>5</v>
      </c>
      <c r="I22" s="11">
        <v>1</v>
      </c>
      <c r="J22" s="11">
        <v>4</v>
      </c>
      <c r="K22" s="11"/>
      <c r="L22" s="11"/>
      <c r="M22" s="11"/>
      <c r="N22" s="11"/>
      <c r="O22" s="11"/>
      <c r="P22" s="11"/>
      <c r="Q22" s="11"/>
      <c r="R22" s="11"/>
      <c r="S22" s="11"/>
      <c r="T22" s="3">
        <f t="shared" si="2"/>
        <v>77</v>
      </c>
      <c r="U22" s="3">
        <f t="shared" si="3"/>
        <v>9</v>
      </c>
      <c r="V22" s="3">
        <v>1</v>
      </c>
      <c r="W22" s="4">
        <f t="shared" si="0"/>
        <v>9.625</v>
      </c>
      <c r="X22" s="3"/>
      <c r="Y22" s="3"/>
      <c r="Z22" s="3"/>
      <c r="AA22" s="3"/>
      <c r="AB22" s="3">
        <v>2</v>
      </c>
      <c r="AC22" s="3">
        <f t="shared" si="1"/>
        <v>11</v>
      </c>
      <c r="AD22" s="3"/>
      <c r="AE22" s="6">
        <v>70</v>
      </c>
    </row>
    <row r="23" spans="1:31" x14ac:dyDescent="0.25">
      <c r="A23" s="3" t="s">
        <v>366</v>
      </c>
      <c r="B23" s="11">
        <v>8</v>
      </c>
      <c r="C23" s="11">
        <v>10</v>
      </c>
      <c r="D23" s="16">
        <v>41</v>
      </c>
      <c r="E23" s="11">
        <v>0</v>
      </c>
      <c r="F23" s="11">
        <v>34</v>
      </c>
      <c r="G23" s="11">
        <v>27</v>
      </c>
      <c r="H23" s="16">
        <v>39</v>
      </c>
      <c r="I23" s="11">
        <v>0</v>
      </c>
      <c r="J23" s="11">
        <v>17</v>
      </c>
      <c r="K23" s="16">
        <v>20</v>
      </c>
      <c r="L23" s="11">
        <v>17</v>
      </c>
      <c r="M23" s="11"/>
      <c r="N23" s="11"/>
      <c r="O23" s="11"/>
      <c r="P23" s="11"/>
      <c r="Q23" s="11"/>
      <c r="R23" s="11"/>
      <c r="S23" s="11"/>
      <c r="T23" s="3">
        <f t="shared" si="2"/>
        <v>213</v>
      </c>
      <c r="U23" s="3">
        <f t="shared" si="3"/>
        <v>11</v>
      </c>
      <c r="V23" s="3">
        <v>3</v>
      </c>
      <c r="W23" s="4">
        <f t="shared" si="0"/>
        <v>26.625</v>
      </c>
      <c r="X23" s="3"/>
      <c r="Y23" s="3"/>
      <c r="Z23" s="3"/>
      <c r="AA23" s="3">
        <v>4</v>
      </c>
      <c r="AB23" s="3">
        <v>1</v>
      </c>
      <c r="AC23" s="3">
        <f t="shared" si="1"/>
        <v>12</v>
      </c>
      <c r="AD23" s="3"/>
      <c r="AE23" s="6">
        <v>108</v>
      </c>
    </row>
    <row r="24" spans="1:31" x14ac:dyDescent="0.25">
      <c r="A24" s="3" t="s">
        <v>19</v>
      </c>
      <c r="B24" s="11">
        <v>4</v>
      </c>
      <c r="C24" s="11">
        <v>1</v>
      </c>
      <c r="D24" s="16">
        <v>0</v>
      </c>
      <c r="E24" s="11">
        <v>0</v>
      </c>
      <c r="F24" s="16">
        <v>3</v>
      </c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3">
        <f t="shared" si="2"/>
        <v>8</v>
      </c>
      <c r="U24" s="3">
        <f t="shared" si="3"/>
        <v>5</v>
      </c>
      <c r="V24" s="3">
        <v>2</v>
      </c>
      <c r="W24" s="4">
        <f t="shared" si="0"/>
        <v>2.6666666666666665</v>
      </c>
      <c r="X24" s="3"/>
      <c r="Y24" s="3"/>
      <c r="Z24" s="3"/>
      <c r="AA24" s="3"/>
      <c r="AB24" s="3">
        <v>3</v>
      </c>
      <c r="AC24" s="3">
        <f t="shared" si="1"/>
        <v>8</v>
      </c>
      <c r="AD24" s="3"/>
      <c r="AE24" s="6">
        <v>8</v>
      </c>
    </row>
    <row r="25" spans="1:31" x14ac:dyDescent="0.25">
      <c r="A25" s="3" t="s">
        <v>369</v>
      </c>
      <c r="B25" s="11">
        <v>3</v>
      </c>
      <c r="C25" s="11">
        <v>4</v>
      </c>
      <c r="D25" s="11">
        <v>2</v>
      </c>
      <c r="E25" s="11">
        <v>7</v>
      </c>
      <c r="F25" s="16">
        <v>25</v>
      </c>
      <c r="G25" s="11">
        <v>21</v>
      </c>
      <c r="H25" s="11">
        <v>2</v>
      </c>
      <c r="I25" s="11">
        <v>0</v>
      </c>
      <c r="J25" s="11">
        <v>1</v>
      </c>
      <c r="K25" s="16">
        <v>1</v>
      </c>
      <c r="L25" s="11">
        <v>8</v>
      </c>
      <c r="M25" s="11">
        <v>1</v>
      </c>
      <c r="N25" s="11"/>
      <c r="O25" s="11"/>
      <c r="P25" s="11"/>
      <c r="Q25" s="11"/>
      <c r="R25" s="11"/>
      <c r="S25" s="11"/>
      <c r="T25" s="3">
        <f t="shared" si="2"/>
        <v>75</v>
      </c>
      <c r="U25" s="3">
        <f t="shared" si="3"/>
        <v>12</v>
      </c>
      <c r="V25" s="3">
        <v>2</v>
      </c>
      <c r="W25" s="4">
        <f t="shared" si="0"/>
        <v>7.5</v>
      </c>
      <c r="X25" s="3"/>
      <c r="Y25" s="3"/>
      <c r="Z25" s="3"/>
      <c r="AA25" s="3">
        <v>1</v>
      </c>
      <c r="AB25" s="3">
        <v>2</v>
      </c>
      <c r="AC25" s="3">
        <f t="shared" si="1"/>
        <v>14</v>
      </c>
      <c r="AD25" s="3"/>
      <c r="AE25" s="6">
        <v>111</v>
      </c>
    </row>
    <row r="26" spans="1:31" x14ac:dyDescent="0.25">
      <c r="A26" s="3" t="s">
        <v>52</v>
      </c>
      <c r="B26" s="11">
        <v>17</v>
      </c>
      <c r="C26" s="11">
        <v>6</v>
      </c>
      <c r="D26" s="11">
        <v>3</v>
      </c>
      <c r="E26" s="11">
        <v>0</v>
      </c>
      <c r="F26" s="11">
        <v>12</v>
      </c>
      <c r="G26" s="11">
        <v>0</v>
      </c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3">
        <f t="shared" si="2"/>
        <v>38</v>
      </c>
      <c r="U26" s="3">
        <f t="shared" si="3"/>
        <v>6</v>
      </c>
      <c r="V26" s="3"/>
      <c r="W26" s="4">
        <f t="shared" si="0"/>
        <v>6.333333333333333</v>
      </c>
      <c r="X26" s="3"/>
      <c r="Y26" s="3"/>
      <c r="Z26" s="3"/>
      <c r="AA26" s="3"/>
      <c r="AB26" s="3"/>
      <c r="AC26" s="3">
        <f t="shared" si="1"/>
        <v>6</v>
      </c>
      <c r="AD26" s="3"/>
      <c r="AE26" s="6">
        <v>1</v>
      </c>
    </row>
    <row r="27" spans="1:31" x14ac:dyDescent="0.25">
      <c r="A27" s="3" t="s">
        <v>364</v>
      </c>
      <c r="B27" s="11">
        <v>7</v>
      </c>
      <c r="C27" s="11">
        <v>0</v>
      </c>
      <c r="D27" s="11">
        <v>17</v>
      </c>
      <c r="E27" s="11">
        <v>15</v>
      </c>
      <c r="F27" s="11">
        <v>0</v>
      </c>
      <c r="G27" s="11">
        <v>16</v>
      </c>
      <c r="H27" s="11">
        <v>82</v>
      </c>
      <c r="I27" s="16">
        <v>44</v>
      </c>
      <c r="J27" s="11">
        <v>18</v>
      </c>
      <c r="K27" s="11">
        <v>4</v>
      </c>
      <c r="L27" s="11">
        <v>6</v>
      </c>
      <c r="M27" s="11">
        <v>12</v>
      </c>
      <c r="N27" s="16">
        <v>16</v>
      </c>
      <c r="O27" s="11">
        <v>12</v>
      </c>
      <c r="P27" s="11">
        <v>17</v>
      </c>
      <c r="Q27" s="11"/>
      <c r="R27" s="11"/>
      <c r="S27" s="11"/>
      <c r="T27" s="3">
        <f t="shared" si="2"/>
        <v>266</v>
      </c>
      <c r="U27" s="3">
        <f t="shared" si="3"/>
        <v>15</v>
      </c>
      <c r="V27" s="3">
        <v>2</v>
      </c>
      <c r="W27" s="4">
        <f t="shared" si="0"/>
        <v>20.46153846153846</v>
      </c>
      <c r="X27" s="3"/>
      <c r="Y27" s="3"/>
      <c r="Z27" s="3">
        <v>1</v>
      </c>
      <c r="AA27" s="3">
        <v>1</v>
      </c>
      <c r="AB27" s="3">
        <v>1</v>
      </c>
      <c r="AC27" s="3">
        <f t="shared" si="1"/>
        <v>16</v>
      </c>
      <c r="AD27" s="3"/>
      <c r="AE27" s="6">
        <v>109</v>
      </c>
    </row>
    <row r="28" spans="1:31" x14ac:dyDescent="0.25">
      <c r="A28" s="3" t="s">
        <v>20</v>
      </c>
      <c r="B28" s="11">
        <v>5</v>
      </c>
      <c r="C28" s="11">
        <v>1</v>
      </c>
      <c r="D28" s="11">
        <v>51</v>
      </c>
      <c r="E28" s="11">
        <v>7</v>
      </c>
      <c r="F28" s="11">
        <v>18</v>
      </c>
      <c r="G28" s="11">
        <v>11</v>
      </c>
      <c r="H28" s="11">
        <v>8</v>
      </c>
      <c r="I28" s="11">
        <v>34</v>
      </c>
      <c r="J28" s="11">
        <v>28</v>
      </c>
      <c r="K28" s="11">
        <v>34</v>
      </c>
      <c r="L28" s="11">
        <v>28</v>
      </c>
      <c r="M28" s="11"/>
      <c r="N28" s="11"/>
      <c r="O28" s="11"/>
      <c r="P28" s="11"/>
      <c r="Q28" s="11"/>
      <c r="R28" s="11"/>
      <c r="S28" s="11"/>
      <c r="T28" s="3">
        <f t="shared" si="2"/>
        <v>225</v>
      </c>
      <c r="U28" s="3">
        <f t="shared" si="3"/>
        <v>11</v>
      </c>
      <c r="V28" s="3"/>
      <c r="W28" s="4">
        <f t="shared" si="0"/>
        <v>20.454545454545453</v>
      </c>
      <c r="X28" s="3"/>
      <c r="Y28" s="3"/>
      <c r="Z28" s="3">
        <v>1</v>
      </c>
      <c r="AA28" s="3">
        <v>4</v>
      </c>
      <c r="AB28" s="3">
        <v>2</v>
      </c>
      <c r="AC28" s="3">
        <f t="shared" si="1"/>
        <v>13</v>
      </c>
      <c r="AD28" s="3"/>
      <c r="AE28" s="6">
        <v>58</v>
      </c>
    </row>
    <row r="29" spans="1:31" x14ac:dyDescent="0.25">
      <c r="A29" s="3" t="s">
        <v>21</v>
      </c>
      <c r="B29" s="11">
        <v>10</v>
      </c>
      <c r="C29" s="16">
        <v>9</v>
      </c>
      <c r="D29" s="11">
        <v>2</v>
      </c>
      <c r="E29" s="11">
        <v>0</v>
      </c>
      <c r="F29" s="16">
        <v>1</v>
      </c>
      <c r="G29" s="11">
        <v>8</v>
      </c>
      <c r="H29" s="11">
        <v>4</v>
      </c>
      <c r="I29" s="16">
        <v>7</v>
      </c>
      <c r="J29" s="16">
        <v>1</v>
      </c>
      <c r="K29" s="11">
        <v>0</v>
      </c>
      <c r="L29" s="11">
        <v>8</v>
      </c>
      <c r="M29" s="11">
        <v>3</v>
      </c>
      <c r="N29" s="11">
        <v>23</v>
      </c>
      <c r="O29" s="11"/>
      <c r="P29" s="11"/>
      <c r="Q29" s="11"/>
      <c r="R29" s="11"/>
      <c r="S29" s="11"/>
      <c r="T29" s="3">
        <f t="shared" si="2"/>
        <v>76</v>
      </c>
      <c r="U29" s="3">
        <f t="shared" si="3"/>
        <v>13</v>
      </c>
      <c r="V29" s="3">
        <v>4</v>
      </c>
      <c r="W29" s="4">
        <f t="shared" si="0"/>
        <v>8.4444444444444446</v>
      </c>
      <c r="X29" s="3"/>
      <c r="Y29" s="3"/>
      <c r="Z29" s="3"/>
      <c r="AA29" s="3"/>
      <c r="AB29" s="3">
        <v>7</v>
      </c>
      <c r="AC29" s="3">
        <f t="shared" si="1"/>
        <v>20</v>
      </c>
      <c r="AD29" s="3"/>
      <c r="AE29" s="6">
        <v>60</v>
      </c>
    </row>
    <row r="30" spans="1:31" x14ac:dyDescent="0.25">
      <c r="A30" s="3" t="s">
        <v>370</v>
      </c>
      <c r="B30" s="16">
        <v>51</v>
      </c>
      <c r="C30" s="11">
        <v>7</v>
      </c>
      <c r="D30" s="11">
        <v>38</v>
      </c>
      <c r="E30" s="11">
        <v>39</v>
      </c>
      <c r="F30" s="11">
        <v>20</v>
      </c>
      <c r="G30" s="11">
        <v>13</v>
      </c>
      <c r="H30" s="11">
        <v>1</v>
      </c>
      <c r="I30" s="11">
        <v>29</v>
      </c>
      <c r="J30" s="11">
        <v>3</v>
      </c>
      <c r="K30" s="11">
        <v>41</v>
      </c>
      <c r="L30" s="11">
        <v>28</v>
      </c>
      <c r="M30" s="11">
        <v>102</v>
      </c>
      <c r="N30" s="11"/>
      <c r="O30" s="11"/>
      <c r="P30" s="11"/>
      <c r="Q30" s="11"/>
      <c r="R30" s="11"/>
      <c r="S30" s="11"/>
      <c r="T30" s="3">
        <f t="shared" si="2"/>
        <v>372</v>
      </c>
      <c r="U30" s="3">
        <f t="shared" si="3"/>
        <v>12</v>
      </c>
      <c r="V30" s="3">
        <v>1</v>
      </c>
      <c r="W30" s="4">
        <f t="shared" si="0"/>
        <v>33.81818181818182</v>
      </c>
      <c r="X30" s="3"/>
      <c r="Y30" s="3">
        <v>1</v>
      </c>
      <c r="Z30" s="3">
        <v>1</v>
      </c>
      <c r="AA30" s="3">
        <v>5</v>
      </c>
      <c r="AB30" s="3"/>
      <c r="AC30" s="3">
        <f t="shared" si="1"/>
        <v>12</v>
      </c>
      <c r="AD30" s="3"/>
      <c r="AE30" s="6">
        <v>113</v>
      </c>
    </row>
    <row r="31" spans="1:31" x14ac:dyDescent="0.25">
      <c r="A31" s="3" t="s">
        <v>209</v>
      </c>
      <c r="B31" s="11">
        <v>2</v>
      </c>
      <c r="C31" s="16">
        <v>2</v>
      </c>
      <c r="D31" s="11">
        <v>0</v>
      </c>
      <c r="E31" s="11">
        <v>0</v>
      </c>
      <c r="F31" s="11">
        <v>0</v>
      </c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3">
        <f t="shared" si="2"/>
        <v>4</v>
      </c>
      <c r="U31" s="3">
        <f t="shared" si="3"/>
        <v>5</v>
      </c>
      <c r="V31" s="3">
        <v>1</v>
      </c>
      <c r="W31" s="4">
        <f t="shared" si="0"/>
        <v>1</v>
      </c>
      <c r="X31" s="3"/>
      <c r="Y31" s="3"/>
      <c r="Z31" s="3"/>
      <c r="AA31" s="3"/>
      <c r="AB31" s="3">
        <v>6</v>
      </c>
      <c r="AC31" s="3">
        <f t="shared" si="1"/>
        <v>11</v>
      </c>
      <c r="AD31" s="3"/>
      <c r="AE31" s="6">
        <v>61</v>
      </c>
    </row>
    <row r="32" spans="1:31" x14ac:dyDescent="0.25">
      <c r="A32" s="3" t="s">
        <v>78</v>
      </c>
      <c r="B32" s="16">
        <v>15</v>
      </c>
      <c r="C32" s="11">
        <v>29</v>
      </c>
      <c r="D32" s="11">
        <v>0</v>
      </c>
      <c r="E32" s="11">
        <v>39</v>
      </c>
      <c r="F32" s="11">
        <v>0</v>
      </c>
      <c r="G32" s="11">
        <v>19</v>
      </c>
      <c r="H32" s="11">
        <v>9</v>
      </c>
      <c r="I32" s="11">
        <v>47</v>
      </c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3">
        <f t="shared" si="2"/>
        <v>158</v>
      </c>
      <c r="U32" s="3">
        <f t="shared" si="3"/>
        <v>8</v>
      </c>
      <c r="V32" s="3">
        <v>1</v>
      </c>
      <c r="W32" s="4">
        <f t="shared" si="0"/>
        <v>22.571428571428573</v>
      </c>
      <c r="X32" s="3"/>
      <c r="Y32" s="3"/>
      <c r="Z32" s="3"/>
      <c r="AA32" s="3">
        <v>3</v>
      </c>
      <c r="AB32" s="3">
        <v>1</v>
      </c>
      <c r="AC32" s="3">
        <f t="shared" si="1"/>
        <v>9</v>
      </c>
      <c r="AD32" s="3"/>
      <c r="AE32" s="6">
        <v>87</v>
      </c>
    </row>
    <row r="33" spans="1:31" x14ac:dyDescent="0.25">
      <c r="A33" s="6" t="s">
        <v>281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3"/>
      <c r="U33" s="3"/>
      <c r="V33" s="3"/>
      <c r="W33" s="4"/>
      <c r="X33" s="3"/>
      <c r="Y33" s="3"/>
      <c r="Z33" s="3"/>
      <c r="AA33" s="3"/>
      <c r="AB33" s="3"/>
      <c r="AC33" s="3"/>
      <c r="AD33" s="3"/>
      <c r="AE33" s="6"/>
    </row>
    <row r="34" spans="1:31" x14ac:dyDescent="0.25">
      <c r="A34" s="3" t="s">
        <v>408</v>
      </c>
      <c r="B34" s="11">
        <v>1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3">
        <f>SUM(A34:S34)</f>
        <v>1</v>
      </c>
      <c r="U34" s="3">
        <f>COUNT(B34:S34)</f>
        <v>1</v>
      </c>
      <c r="V34" s="3"/>
      <c r="W34" s="4"/>
      <c r="X34" s="3"/>
      <c r="Y34" s="3"/>
      <c r="Z34" s="3"/>
      <c r="AA34" s="3"/>
      <c r="AB34" s="3"/>
      <c r="AC34" s="3">
        <f>U34+AB34</f>
        <v>1</v>
      </c>
      <c r="AD34" s="3"/>
      <c r="AE34" s="6">
        <v>123</v>
      </c>
    </row>
    <row r="35" spans="1:31" x14ac:dyDescent="0.25">
      <c r="A35" s="3" t="s">
        <v>11</v>
      </c>
      <c r="B35" s="16">
        <v>27</v>
      </c>
      <c r="C35" s="11">
        <v>4</v>
      </c>
      <c r="D35" s="11">
        <v>39</v>
      </c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3">
        <f>SUM(A35:S35)</f>
        <v>70</v>
      </c>
      <c r="U35" s="3">
        <f>COUNT(B35:S35)</f>
        <v>3</v>
      </c>
      <c r="V35" s="3">
        <v>1</v>
      </c>
      <c r="W35" s="4"/>
      <c r="X35" s="3"/>
      <c r="Y35" s="3"/>
      <c r="Z35" s="3"/>
      <c r="AA35" s="3">
        <v>2</v>
      </c>
      <c r="AB35" s="3"/>
      <c r="AC35" s="3">
        <f>U35+AB35</f>
        <v>3</v>
      </c>
      <c r="AD35" s="3"/>
      <c r="AE35" s="6">
        <v>63</v>
      </c>
    </row>
    <row r="36" spans="1:31" x14ac:dyDescent="0.25">
      <c r="A36" s="3" t="s">
        <v>271</v>
      </c>
      <c r="B36" s="11">
        <v>0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3">
        <f>SUM(A36:S36)</f>
        <v>0</v>
      </c>
      <c r="U36" s="3">
        <f>COUNT(B36:S36)</f>
        <v>1</v>
      </c>
      <c r="V36" s="3"/>
      <c r="W36" s="4"/>
      <c r="X36" s="3"/>
      <c r="Y36" s="3"/>
      <c r="Z36" s="3"/>
      <c r="AA36" s="3"/>
      <c r="AB36" s="3"/>
      <c r="AC36" s="3">
        <f>U36+AB36</f>
        <v>1</v>
      </c>
      <c r="AD36" s="3"/>
      <c r="AE36" s="6">
        <v>98</v>
      </c>
    </row>
    <row r="37" spans="1:31" x14ac:dyDescent="0.25">
      <c r="A37" s="3" t="s">
        <v>409</v>
      </c>
      <c r="B37" s="11">
        <v>0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3">
        <f>SUM(A37:S37)</f>
        <v>0</v>
      </c>
      <c r="U37" s="3">
        <f>COUNT(B37:S37)</f>
        <v>1</v>
      </c>
      <c r="V37" s="3"/>
      <c r="W37" s="4"/>
      <c r="X37" s="3"/>
      <c r="Y37" s="3"/>
      <c r="Z37" s="3"/>
      <c r="AA37" s="3"/>
      <c r="AB37" s="3"/>
      <c r="AC37" s="3">
        <f>U37+AB37</f>
        <v>1</v>
      </c>
      <c r="AD37" s="3"/>
      <c r="AE37" s="6">
        <v>124</v>
      </c>
    </row>
    <row r="38" spans="1:31" x14ac:dyDescent="0.25">
      <c r="A38" s="3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3">
        <f>SUM(A38:S38)</f>
        <v>0</v>
      </c>
      <c r="U38" s="3">
        <f>COUNT(B38:S38)</f>
        <v>0</v>
      </c>
      <c r="V38" s="3"/>
      <c r="W38" s="4"/>
      <c r="X38" s="3"/>
      <c r="Y38" s="3"/>
      <c r="Z38" s="3"/>
      <c r="AA38" s="3"/>
      <c r="AB38" s="3"/>
      <c r="AC38" s="3">
        <f>U38+AB38</f>
        <v>0</v>
      </c>
      <c r="AD38" s="3"/>
      <c r="AE38" s="6"/>
    </row>
    <row r="39" spans="1:3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>
        <f>SUM(T3:T38)</f>
        <v>3124</v>
      </c>
      <c r="U39" s="3">
        <f>SUM(U3:U38)</f>
        <v>259</v>
      </c>
      <c r="V39" s="3">
        <f>SUM(V3:V38)</f>
        <v>53</v>
      </c>
      <c r="W39" s="4">
        <f>T39/(U39-V39)</f>
        <v>15.16504854368932</v>
      </c>
      <c r="X39" s="3"/>
      <c r="Y39" s="3">
        <f>SUM(Y3:Y38)</f>
        <v>1</v>
      </c>
      <c r="Z39" s="3">
        <f>SUM(Z3:Z38)</f>
        <v>5</v>
      </c>
      <c r="AA39" s="3">
        <f>SUM(AA3:AA38)</f>
        <v>38</v>
      </c>
      <c r="AB39" s="3">
        <f>SUM(AB3:AB38)</f>
        <v>70</v>
      </c>
      <c r="AC39" s="3">
        <f>SUM(AC3:AC38)</f>
        <v>329</v>
      </c>
      <c r="AD39" s="3"/>
      <c r="AE39" s="3"/>
    </row>
    <row r="40" spans="1:3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</row>
    <row r="41" spans="1:3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6" t="s">
        <v>26</v>
      </c>
      <c r="V41" s="3"/>
      <c r="W41" s="3"/>
      <c r="X41" s="3"/>
      <c r="Y41" s="3"/>
      <c r="Z41" s="3"/>
      <c r="AA41" s="3"/>
      <c r="AB41" s="3"/>
      <c r="AC41" s="3"/>
      <c r="AD41" s="3"/>
      <c r="AE41" s="3"/>
    </row>
    <row r="42" spans="1:3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 t="s">
        <v>385</v>
      </c>
      <c r="V42" s="3"/>
      <c r="W42" s="3"/>
      <c r="X42" s="3">
        <v>102</v>
      </c>
      <c r="Y42" s="3" t="s">
        <v>328</v>
      </c>
      <c r="Z42" s="3"/>
      <c r="AA42" s="3"/>
      <c r="AB42" s="3" t="s">
        <v>411</v>
      </c>
      <c r="AC42" s="3"/>
      <c r="AD42" s="3"/>
      <c r="AE42" s="3"/>
    </row>
    <row r="43" spans="1:3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 t="s">
        <v>364</v>
      </c>
      <c r="V43" s="3"/>
      <c r="X43" s="3">
        <v>82</v>
      </c>
      <c r="Y43" s="3" t="s">
        <v>402</v>
      </c>
      <c r="Z43" s="3"/>
      <c r="AA43" s="3"/>
      <c r="AB43" s="3" t="s">
        <v>111</v>
      </c>
      <c r="AC43" s="3"/>
      <c r="AD43" s="3"/>
      <c r="AE43" s="3"/>
    </row>
    <row r="44" spans="1:3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 t="s">
        <v>332</v>
      </c>
      <c r="V44" s="3"/>
      <c r="X44" s="3">
        <v>63</v>
      </c>
      <c r="Y44" s="3" t="s">
        <v>375</v>
      </c>
      <c r="Z44" s="3"/>
      <c r="AA44" s="3"/>
      <c r="AB44" s="3" t="s">
        <v>407</v>
      </c>
      <c r="AC44" s="3"/>
      <c r="AD44" s="3"/>
      <c r="AE44" s="3"/>
    </row>
    <row r="45" spans="1:31" x14ac:dyDescent="0.25">
      <c r="A45" s="3"/>
      <c r="B45" s="3"/>
      <c r="C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 t="s">
        <v>110</v>
      </c>
      <c r="V45" s="3"/>
      <c r="X45" s="5">
        <v>55</v>
      </c>
      <c r="Y45" s="3" t="s">
        <v>373</v>
      </c>
      <c r="Z45" s="3"/>
      <c r="AA45" s="3"/>
      <c r="AB45" s="3" t="s">
        <v>400</v>
      </c>
      <c r="AC45" s="3"/>
      <c r="AD45" s="3"/>
      <c r="AE45" s="3"/>
    </row>
    <row r="46" spans="1:3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 t="s">
        <v>385</v>
      </c>
      <c r="V46" s="3"/>
      <c r="X46" s="5" t="s">
        <v>199</v>
      </c>
      <c r="Y46" s="3" t="s">
        <v>404</v>
      </c>
      <c r="Z46" s="3"/>
      <c r="AA46" s="3"/>
      <c r="AB46" s="3" t="s">
        <v>405</v>
      </c>
      <c r="AC46" s="3"/>
      <c r="AD46" s="3"/>
      <c r="AE46" s="3"/>
    </row>
    <row r="47" spans="1:3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 t="s">
        <v>20</v>
      </c>
      <c r="V47" s="3"/>
      <c r="X47" s="5">
        <v>51</v>
      </c>
      <c r="Y47" s="3" t="s">
        <v>158</v>
      </c>
      <c r="Z47" s="3"/>
      <c r="AA47" s="3"/>
      <c r="AB47" s="3" t="s">
        <v>403</v>
      </c>
      <c r="AC47" s="3"/>
      <c r="AD47" s="3"/>
      <c r="AE47" s="3"/>
    </row>
    <row r="48" spans="1:3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</row>
    <row r="49" spans="1:3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5"/>
      <c r="X49" s="3"/>
      <c r="Y49" s="3"/>
      <c r="Z49" s="3"/>
      <c r="AA49" s="3"/>
      <c r="AB49" s="3"/>
      <c r="AC49" s="3"/>
      <c r="AD49" s="3"/>
      <c r="AE49" s="3"/>
    </row>
    <row r="50" spans="1:3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5"/>
      <c r="X50" s="3"/>
      <c r="Y50" s="3"/>
      <c r="Z50" s="3"/>
      <c r="AA50" s="3"/>
      <c r="AB50" s="3"/>
      <c r="AC50" s="3"/>
      <c r="AD50" s="3"/>
      <c r="AE50" s="3"/>
    </row>
    <row r="51" spans="1:3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5"/>
      <c r="X51" s="3"/>
      <c r="Y51" s="3"/>
      <c r="Z51" s="3"/>
      <c r="AA51" s="3"/>
      <c r="AB51" s="3"/>
      <c r="AC51" s="3"/>
      <c r="AD51" s="3"/>
      <c r="AE51" s="3"/>
    </row>
    <row r="52" spans="1:3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5"/>
      <c r="X52" s="3"/>
      <c r="Y52" s="3"/>
      <c r="Z52" s="3"/>
      <c r="AA52" s="3"/>
      <c r="AB52" s="3"/>
      <c r="AC52" s="3"/>
      <c r="AD52" s="3"/>
      <c r="AE52" s="3"/>
    </row>
    <row r="53" spans="1:3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5"/>
      <c r="X53" s="3"/>
      <c r="Y53" s="3"/>
      <c r="Z53" s="3"/>
      <c r="AA53" s="3"/>
      <c r="AB53" s="3"/>
      <c r="AC53" s="3"/>
      <c r="AD53" s="3"/>
      <c r="AE53" s="3"/>
    </row>
    <row r="54" spans="1:3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5"/>
      <c r="X54" s="3"/>
      <c r="Y54" s="3"/>
      <c r="Z54" s="3"/>
      <c r="AA54" s="3"/>
      <c r="AB54" s="3"/>
      <c r="AC54" s="3"/>
      <c r="AD54" s="3"/>
      <c r="AE54" s="3"/>
    </row>
    <row r="55" spans="1:3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</row>
    <row r="56" spans="1:3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</row>
  </sheetData>
  <phoneticPr fontId="10" type="noConversion"/>
  <pageMargins left="1.1417322834645669" right="0.74803149606299213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E47"/>
  <sheetViews>
    <sheetView workbookViewId="0">
      <pane xSplit="19" ySplit="2" topLeftCell="T21" activePane="bottomRight" state="frozen"/>
      <selection pane="topRight" activeCell="T1" sqref="T1"/>
      <selection pane="bottomLeft" activeCell="A3" sqref="A3"/>
      <selection pane="bottomRight" activeCell="T34" sqref="T34"/>
    </sheetView>
  </sheetViews>
  <sheetFormatPr defaultRowHeight="12.5" x14ac:dyDescent="0.25"/>
  <cols>
    <col min="2" max="19" width="3.6328125" hidden="1" customWidth="1"/>
    <col min="20" max="20" width="6.6328125" customWidth="1"/>
    <col min="21" max="21" width="4.6328125" customWidth="1"/>
    <col min="22" max="22" width="4.08984375" customWidth="1"/>
    <col min="23" max="23" width="5" customWidth="1"/>
    <col min="24" max="24" width="3.54296875" customWidth="1"/>
    <col min="25" max="29" width="4.36328125" customWidth="1"/>
    <col min="30" max="30" width="4.08984375" customWidth="1"/>
    <col min="31" max="31" width="5.08984375" customWidth="1"/>
  </cols>
  <sheetData>
    <row r="1" spans="1:31" ht="15.5" x14ac:dyDescent="0.35">
      <c r="A1" s="8" t="s">
        <v>413</v>
      </c>
      <c r="B1" s="2"/>
      <c r="C1" s="2"/>
      <c r="D1" s="3"/>
      <c r="E1" s="3"/>
      <c r="F1" s="3"/>
      <c r="G1" s="3" t="s">
        <v>9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Y1" s="3"/>
      <c r="Z1" s="3" t="s">
        <v>57</v>
      </c>
      <c r="AA1" s="3"/>
      <c r="AB1" s="3"/>
      <c r="AC1" s="3"/>
      <c r="AD1" s="3"/>
      <c r="AE1" s="3"/>
    </row>
    <row r="2" spans="1:3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5" t="s">
        <v>0</v>
      </c>
      <c r="U2" s="5" t="s">
        <v>1</v>
      </c>
      <c r="V2" s="5" t="s">
        <v>2</v>
      </c>
      <c r="W2" s="3" t="s">
        <v>3</v>
      </c>
      <c r="X2" s="3"/>
      <c r="Y2" s="5" t="s">
        <v>54</v>
      </c>
      <c r="Z2" s="5" t="s">
        <v>4</v>
      </c>
      <c r="AA2" s="5" t="s">
        <v>5</v>
      </c>
      <c r="AB2" s="5" t="s">
        <v>6</v>
      </c>
      <c r="AC2" s="3" t="s">
        <v>342</v>
      </c>
      <c r="AD2" s="3"/>
      <c r="AE2" s="3"/>
    </row>
    <row r="3" spans="1:31" x14ac:dyDescent="0.25">
      <c r="A3" s="3" t="s">
        <v>367</v>
      </c>
      <c r="B3" s="11">
        <v>0</v>
      </c>
      <c r="C3" s="11">
        <v>3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3">
        <f>SUM(A3:S3)</f>
        <v>3</v>
      </c>
      <c r="U3" s="3">
        <f>COUNT(B3:S3)</f>
        <v>2</v>
      </c>
      <c r="V3" s="3"/>
      <c r="W3" s="4">
        <f t="shared" ref="W3:W29" si="0">T3/(U3-V3)</f>
        <v>1.5</v>
      </c>
      <c r="X3" s="3"/>
      <c r="Y3" s="3"/>
      <c r="Z3" s="3"/>
      <c r="AA3" s="3"/>
      <c r="AB3" s="3">
        <v>5</v>
      </c>
      <c r="AC3" s="3">
        <f>U3+AB3</f>
        <v>7</v>
      </c>
      <c r="AD3" s="3"/>
      <c r="AE3" s="6">
        <v>114</v>
      </c>
    </row>
    <row r="4" spans="1:31" x14ac:dyDescent="0.25">
      <c r="A4" s="3" t="s">
        <v>393</v>
      </c>
      <c r="B4" s="11">
        <v>9</v>
      </c>
      <c r="C4" s="11">
        <v>10</v>
      </c>
      <c r="D4" s="11">
        <v>5</v>
      </c>
      <c r="E4" s="11">
        <v>0</v>
      </c>
      <c r="F4" s="11">
        <v>0</v>
      </c>
      <c r="G4" s="11">
        <v>20</v>
      </c>
      <c r="H4" s="11">
        <v>0</v>
      </c>
      <c r="I4" s="11">
        <v>19</v>
      </c>
      <c r="J4" s="11">
        <v>6</v>
      </c>
      <c r="K4" s="11"/>
      <c r="L4" s="11"/>
      <c r="M4" s="11"/>
      <c r="N4" s="11"/>
      <c r="O4" s="11"/>
      <c r="P4" s="11"/>
      <c r="Q4" s="11"/>
      <c r="R4" s="11"/>
      <c r="S4" s="11"/>
      <c r="T4" s="3">
        <f>SUM(A4:S4)</f>
        <v>69</v>
      </c>
      <c r="U4" s="3">
        <f>COUNT(B4:S4)</f>
        <v>9</v>
      </c>
      <c r="V4" s="3"/>
      <c r="W4" s="4">
        <f t="shared" si="0"/>
        <v>7.666666666666667</v>
      </c>
      <c r="X4" s="3"/>
      <c r="Y4" s="3"/>
      <c r="Z4" s="3"/>
      <c r="AA4" s="3"/>
      <c r="AB4" s="3"/>
      <c r="AC4" s="3">
        <f t="shared" ref="AC4:AC29" si="1">U4+AB4</f>
        <v>9</v>
      </c>
      <c r="AD4" s="3"/>
      <c r="AE4" s="6">
        <v>116</v>
      </c>
    </row>
    <row r="5" spans="1:31" x14ac:dyDescent="0.25">
      <c r="A5" s="3" t="s">
        <v>397</v>
      </c>
      <c r="B5" s="11">
        <v>6</v>
      </c>
      <c r="C5" s="11">
        <v>3</v>
      </c>
      <c r="D5" s="11">
        <v>3</v>
      </c>
      <c r="E5" s="11">
        <v>3</v>
      </c>
      <c r="F5" s="11">
        <v>0</v>
      </c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3">
        <f t="shared" ref="T5:T29" si="2">SUM(A5:S5)</f>
        <v>15</v>
      </c>
      <c r="U5" s="3">
        <f t="shared" ref="U5:U29" si="3">COUNT(B5:S5)</f>
        <v>5</v>
      </c>
      <c r="V5" s="3"/>
      <c r="W5" s="4">
        <f t="shared" si="0"/>
        <v>3</v>
      </c>
      <c r="X5" s="3"/>
      <c r="Y5" s="3"/>
      <c r="Z5" s="3"/>
      <c r="AA5" s="3"/>
      <c r="AB5" s="3">
        <v>8</v>
      </c>
      <c r="AC5" s="3">
        <f t="shared" si="1"/>
        <v>13</v>
      </c>
      <c r="AD5" s="3"/>
      <c r="AE5" s="6">
        <v>120</v>
      </c>
    </row>
    <row r="6" spans="1:31" x14ac:dyDescent="0.25">
      <c r="A6" s="3" t="s">
        <v>365</v>
      </c>
      <c r="B6" s="16">
        <v>15</v>
      </c>
      <c r="C6" s="11">
        <v>0</v>
      </c>
      <c r="D6" s="16">
        <v>6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3">
        <f t="shared" si="2"/>
        <v>21</v>
      </c>
      <c r="U6" s="3">
        <f t="shared" si="3"/>
        <v>3</v>
      </c>
      <c r="V6" s="3">
        <v>2</v>
      </c>
      <c r="W6" s="4">
        <f t="shared" si="0"/>
        <v>21</v>
      </c>
      <c r="X6" s="3"/>
      <c r="Y6" s="3"/>
      <c r="Z6" s="3"/>
      <c r="AA6" s="3"/>
      <c r="AB6" s="3">
        <v>3</v>
      </c>
      <c r="AC6" s="3">
        <f t="shared" si="1"/>
        <v>6</v>
      </c>
      <c r="AD6" s="3"/>
      <c r="AE6" s="6">
        <v>107</v>
      </c>
    </row>
    <row r="7" spans="1:31" x14ac:dyDescent="0.25">
      <c r="A7" s="3" t="s">
        <v>399</v>
      </c>
      <c r="B7" s="11">
        <v>6</v>
      </c>
      <c r="C7" s="16">
        <v>28</v>
      </c>
      <c r="D7" s="11">
        <v>21</v>
      </c>
      <c r="E7" s="11">
        <v>1</v>
      </c>
      <c r="F7" s="11">
        <v>6</v>
      </c>
      <c r="G7" s="11">
        <v>6</v>
      </c>
      <c r="H7" s="16">
        <v>1</v>
      </c>
      <c r="I7" s="11">
        <v>0</v>
      </c>
      <c r="J7" s="11">
        <v>3</v>
      </c>
      <c r="K7" s="11">
        <v>31</v>
      </c>
      <c r="L7" s="11">
        <v>7</v>
      </c>
      <c r="M7" s="11">
        <v>0</v>
      </c>
      <c r="N7" s="11">
        <v>0</v>
      </c>
      <c r="O7" s="11"/>
      <c r="P7" s="11"/>
      <c r="Q7" s="11"/>
      <c r="R7" s="11"/>
      <c r="S7" s="11"/>
      <c r="T7" s="3">
        <f t="shared" si="2"/>
        <v>110</v>
      </c>
      <c r="U7" s="3">
        <f t="shared" si="3"/>
        <v>13</v>
      </c>
      <c r="V7" s="3">
        <v>2</v>
      </c>
      <c r="W7" s="4">
        <f t="shared" si="0"/>
        <v>10</v>
      </c>
      <c r="X7" s="3"/>
      <c r="Y7" s="3"/>
      <c r="Z7" s="3"/>
      <c r="AA7" s="3">
        <v>2</v>
      </c>
      <c r="AB7" s="3">
        <v>2</v>
      </c>
      <c r="AC7" s="3">
        <f t="shared" si="1"/>
        <v>15</v>
      </c>
      <c r="AD7" s="3"/>
      <c r="AE7" s="6">
        <v>115</v>
      </c>
    </row>
    <row r="8" spans="1:31" x14ac:dyDescent="0.25">
      <c r="A8" s="3" t="s">
        <v>115</v>
      </c>
      <c r="B8" s="11">
        <v>8</v>
      </c>
      <c r="C8" s="11">
        <v>2</v>
      </c>
      <c r="D8" s="11">
        <v>6</v>
      </c>
      <c r="E8" s="16">
        <v>4</v>
      </c>
      <c r="F8" s="16">
        <v>13</v>
      </c>
      <c r="G8" s="11">
        <v>0</v>
      </c>
      <c r="H8" s="11">
        <v>0</v>
      </c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3">
        <f t="shared" si="2"/>
        <v>33</v>
      </c>
      <c r="U8" s="3">
        <f t="shared" si="3"/>
        <v>7</v>
      </c>
      <c r="V8" s="3">
        <v>2</v>
      </c>
      <c r="W8" s="4">
        <f t="shared" si="0"/>
        <v>6.6</v>
      </c>
      <c r="X8" s="3"/>
      <c r="Y8" s="3"/>
      <c r="Z8" s="3"/>
      <c r="AA8" s="3"/>
      <c r="AB8" s="3">
        <v>3</v>
      </c>
      <c r="AC8" s="3">
        <f t="shared" si="1"/>
        <v>10</v>
      </c>
      <c r="AD8" s="3"/>
      <c r="AE8" s="6">
        <v>94</v>
      </c>
    </row>
    <row r="9" spans="1:31" x14ac:dyDescent="0.25">
      <c r="A9" s="3" t="s">
        <v>59</v>
      </c>
      <c r="B9" s="11">
        <v>8</v>
      </c>
      <c r="C9" s="16">
        <v>1</v>
      </c>
      <c r="D9" s="11">
        <v>6</v>
      </c>
      <c r="E9" s="16">
        <v>0</v>
      </c>
      <c r="F9" s="11">
        <v>7</v>
      </c>
      <c r="G9" s="16">
        <v>0</v>
      </c>
      <c r="H9" s="16">
        <v>12</v>
      </c>
      <c r="I9" s="11">
        <v>0</v>
      </c>
      <c r="J9" s="16">
        <v>6</v>
      </c>
      <c r="K9" s="11">
        <v>6</v>
      </c>
      <c r="L9" s="11"/>
      <c r="M9" s="11"/>
      <c r="N9" s="11"/>
      <c r="O9" s="11"/>
      <c r="P9" s="11"/>
      <c r="Q9" s="11"/>
      <c r="R9" s="11"/>
      <c r="S9" s="11"/>
      <c r="T9" s="3">
        <f t="shared" si="2"/>
        <v>46</v>
      </c>
      <c r="U9" s="3">
        <f t="shared" si="3"/>
        <v>10</v>
      </c>
      <c r="V9" s="3">
        <v>5</v>
      </c>
      <c r="W9" s="4">
        <f t="shared" si="0"/>
        <v>9.1999999999999993</v>
      </c>
      <c r="X9" s="3"/>
      <c r="Y9" s="3"/>
      <c r="Z9" s="3"/>
      <c r="AA9" s="3"/>
      <c r="AB9" s="3">
        <v>3</v>
      </c>
      <c r="AC9" s="3">
        <f t="shared" si="1"/>
        <v>13</v>
      </c>
      <c r="AD9" s="3"/>
      <c r="AE9" s="6">
        <v>85</v>
      </c>
    </row>
    <row r="10" spans="1:31" x14ac:dyDescent="0.25">
      <c r="A10" s="3" t="s">
        <v>34</v>
      </c>
      <c r="B10" s="11">
        <v>25</v>
      </c>
      <c r="C10" s="16">
        <v>6</v>
      </c>
      <c r="D10" s="11">
        <v>13</v>
      </c>
      <c r="E10" s="16">
        <v>45</v>
      </c>
      <c r="F10" s="11">
        <v>32</v>
      </c>
      <c r="G10" s="11">
        <v>1</v>
      </c>
      <c r="H10" s="11">
        <v>0</v>
      </c>
      <c r="I10" s="11">
        <v>2</v>
      </c>
      <c r="J10" s="11">
        <v>0</v>
      </c>
      <c r="K10" s="16">
        <v>151</v>
      </c>
      <c r="L10" s="16">
        <v>28</v>
      </c>
      <c r="M10" s="11">
        <v>37</v>
      </c>
      <c r="N10" s="16">
        <v>9</v>
      </c>
      <c r="O10" s="11"/>
      <c r="P10" s="11"/>
      <c r="Q10" s="11"/>
      <c r="R10" s="11"/>
      <c r="S10" s="11"/>
      <c r="T10" s="3">
        <f t="shared" si="2"/>
        <v>349</v>
      </c>
      <c r="U10" s="3">
        <f t="shared" si="3"/>
        <v>13</v>
      </c>
      <c r="V10" s="3">
        <v>5</v>
      </c>
      <c r="W10" s="4">
        <f t="shared" si="0"/>
        <v>43.625</v>
      </c>
      <c r="X10" s="3"/>
      <c r="Y10" s="3">
        <v>1</v>
      </c>
      <c r="Z10" s="3"/>
      <c r="AA10" s="3">
        <v>5</v>
      </c>
      <c r="AB10" s="3"/>
      <c r="AC10" s="3">
        <f t="shared" si="1"/>
        <v>13</v>
      </c>
      <c r="AD10" s="3"/>
      <c r="AE10" s="6">
        <v>56</v>
      </c>
    </row>
    <row r="11" spans="1:31" x14ac:dyDescent="0.25">
      <c r="A11" s="3" t="s">
        <v>104</v>
      </c>
      <c r="B11" s="11">
        <v>10</v>
      </c>
      <c r="C11" s="11">
        <v>17</v>
      </c>
      <c r="D11" s="11">
        <v>18</v>
      </c>
      <c r="E11" s="11">
        <v>28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3">
        <f t="shared" si="2"/>
        <v>73</v>
      </c>
      <c r="U11" s="3">
        <f t="shared" si="3"/>
        <v>4</v>
      </c>
      <c r="V11" s="3"/>
      <c r="W11" s="4">
        <f t="shared" si="0"/>
        <v>18.25</v>
      </c>
      <c r="X11" s="3"/>
      <c r="Y11" s="3"/>
      <c r="Z11" s="3"/>
      <c r="AA11" s="3">
        <v>1</v>
      </c>
      <c r="AB11" s="3">
        <v>1</v>
      </c>
      <c r="AC11" s="3">
        <f t="shared" si="1"/>
        <v>5</v>
      </c>
      <c r="AD11" s="3"/>
      <c r="AE11" s="6">
        <v>91</v>
      </c>
    </row>
    <row r="12" spans="1:31" x14ac:dyDescent="0.25">
      <c r="A12" s="3" t="s">
        <v>105</v>
      </c>
      <c r="B12" s="11">
        <v>10</v>
      </c>
      <c r="C12" s="16">
        <v>31</v>
      </c>
      <c r="D12" s="11">
        <v>13</v>
      </c>
      <c r="E12" s="16">
        <v>15</v>
      </c>
      <c r="F12" s="16">
        <v>66</v>
      </c>
      <c r="G12" s="11">
        <v>0</v>
      </c>
      <c r="H12" s="16">
        <v>7</v>
      </c>
      <c r="I12" s="11">
        <v>42</v>
      </c>
      <c r="J12" s="11">
        <v>10</v>
      </c>
      <c r="K12" s="11">
        <v>14</v>
      </c>
      <c r="L12" s="11">
        <v>15</v>
      </c>
      <c r="M12" s="11"/>
      <c r="N12" s="11"/>
      <c r="O12" s="11"/>
      <c r="P12" s="11"/>
      <c r="Q12" s="11"/>
      <c r="R12" s="11"/>
      <c r="S12" s="11"/>
      <c r="T12" s="3">
        <f t="shared" si="2"/>
        <v>223</v>
      </c>
      <c r="U12" s="3">
        <f t="shared" si="3"/>
        <v>11</v>
      </c>
      <c r="V12" s="3">
        <v>4</v>
      </c>
      <c r="W12" s="4">
        <f t="shared" si="0"/>
        <v>31.857142857142858</v>
      </c>
      <c r="X12" s="3"/>
      <c r="Y12" s="3"/>
      <c r="Z12" s="3">
        <v>1</v>
      </c>
      <c r="AA12" s="3">
        <v>2</v>
      </c>
      <c r="AB12" s="3">
        <v>2</v>
      </c>
      <c r="AC12" s="3">
        <f t="shared" si="1"/>
        <v>13</v>
      </c>
      <c r="AD12" s="3"/>
      <c r="AE12" s="6">
        <v>90</v>
      </c>
    </row>
    <row r="13" spans="1:31" x14ac:dyDescent="0.25">
      <c r="A13" s="3" t="s">
        <v>398</v>
      </c>
      <c r="B13" s="11">
        <v>5</v>
      </c>
      <c r="C13" s="16">
        <v>21</v>
      </c>
      <c r="D13" s="11">
        <v>3</v>
      </c>
      <c r="E13" s="16">
        <v>8</v>
      </c>
      <c r="F13" s="11">
        <v>0</v>
      </c>
      <c r="G13" s="11">
        <v>5</v>
      </c>
      <c r="H13" s="11">
        <v>0</v>
      </c>
      <c r="I13" s="11">
        <v>8</v>
      </c>
      <c r="J13" s="11">
        <v>9</v>
      </c>
      <c r="K13" s="11">
        <v>19</v>
      </c>
      <c r="L13" s="11"/>
      <c r="M13" s="11"/>
      <c r="N13" s="11"/>
      <c r="O13" s="11"/>
      <c r="P13" s="11"/>
      <c r="Q13" s="11"/>
      <c r="R13" s="11"/>
      <c r="S13" s="11"/>
      <c r="T13" s="3">
        <f t="shared" si="2"/>
        <v>78</v>
      </c>
      <c r="U13" s="3">
        <f t="shared" si="3"/>
        <v>10</v>
      </c>
      <c r="V13" s="3">
        <v>2</v>
      </c>
      <c r="W13" s="4">
        <f t="shared" si="0"/>
        <v>9.75</v>
      </c>
      <c r="X13" s="3"/>
      <c r="Y13" s="3"/>
      <c r="Z13" s="3"/>
      <c r="AA13" s="3"/>
      <c r="AB13" s="3">
        <v>3</v>
      </c>
      <c r="AC13" s="3">
        <f t="shared" si="1"/>
        <v>13</v>
      </c>
      <c r="AD13" s="3"/>
      <c r="AE13" s="6">
        <v>121</v>
      </c>
    </row>
    <row r="14" spans="1:31" x14ac:dyDescent="0.25">
      <c r="A14" s="3" t="s">
        <v>368</v>
      </c>
      <c r="B14" s="11">
        <v>1</v>
      </c>
      <c r="C14" s="11">
        <v>1</v>
      </c>
      <c r="D14" s="11">
        <v>5</v>
      </c>
      <c r="E14" s="11">
        <v>25</v>
      </c>
      <c r="F14" s="11">
        <v>22</v>
      </c>
      <c r="G14" s="11">
        <v>39</v>
      </c>
      <c r="H14" s="11">
        <v>4</v>
      </c>
      <c r="I14" s="11">
        <v>29</v>
      </c>
      <c r="J14" s="11">
        <v>2</v>
      </c>
      <c r="K14" s="11">
        <v>1</v>
      </c>
      <c r="L14" s="11">
        <v>1</v>
      </c>
      <c r="M14" s="11"/>
      <c r="N14" s="11"/>
      <c r="O14" s="11"/>
      <c r="P14" s="11"/>
      <c r="Q14" s="11"/>
      <c r="R14" s="11"/>
      <c r="S14" s="11"/>
      <c r="T14" s="3">
        <f t="shared" si="2"/>
        <v>130</v>
      </c>
      <c r="U14" s="3">
        <f t="shared" si="3"/>
        <v>11</v>
      </c>
      <c r="V14" s="3"/>
      <c r="W14" s="4">
        <f t="shared" si="0"/>
        <v>11.818181818181818</v>
      </c>
      <c r="X14" s="3"/>
      <c r="Y14" s="3"/>
      <c r="Z14" s="3"/>
      <c r="AA14" s="3">
        <v>3</v>
      </c>
      <c r="AB14" s="3">
        <v>1</v>
      </c>
      <c r="AC14" s="3">
        <f t="shared" si="1"/>
        <v>12</v>
      </c>
      <c r="AD14" s="3"/>
      <c r="AE14" s="6">
        <v>110</v>
      </c>
    </row>
    <row r="15" spans="1:31" x14ac:dyDescent="0.25">
      <c r="A15" s="3" t="s">
        <v>13</v>
      </c>
      <c r="B15" s="11">
        <v>3</v>
      </c>
      <c r="C15" s="11">
        <v>1</v>
      </c>
      <c r="D15" s="11">
        <v>9</v>
      </c>
      <c r="E15" s="11">
        <v>18</v>
      </c>
      <c r="F15" s="11">
        <v>9</v>
      </c>
      <c r="G15" s="11">
        <v>0</v>
      </c>
      <c r="H15" s="11">
        <v>3</v>
      </c>
      <c r="I15" s="11">
        <v>16</v>
      </c>
      <c r="J15" s="11">
        <v>18</v>
      </c>
      <c r="K15" s="11">
        <v>0</v>
      </c>
      <c r="L15" s="11">
        <v>2</v>
      </c>
      <c r="M15" s="11">
        <v>7</v>
      </c>
      <c r="N15" s="11"/>
      <c r="O15" s="11"/>
      <c r="P15" s="11"/>
      <c r="Q15" s="11"/>
      <c r="R15" s="11"/>
      <c r="S15" s="11"/>
      <c r="T15" s="3">
        <f t="shared" si="2"/>
        <v>86</v>
      </c>
      <c r="U15" s="3">
        <f t="shared" si="3"/>
        <v>12</v>
      </c>
      <c r="V15" s="3"/>
      <c r="W15" s="4">
        <f t="shared" si="0"/>
        <v>7.166666666666667</v>
      </c>
      <c r="X15" s="3"/>
      <c r="Y15" s="3"/>
      <c r="Z15" s="3"/>
      <c r="AA15" s="3"/>
      <c r="AB15" s="3">
        <v>2</v>
      </c>
      <c r="AC15" s="3">
        <f t="shared" si="1"/>
        <v>14</v>
      </c>
      <c r="AD15" s="3"/>
      <c r="AE15" s="6">
        <v>65</v>
      </c>
    </row>
    <row r="16" spans="1:31" x14ac:dyDescent="0.25">
      <c r="A16" s="3" t="s">
        <v>14</v>
      </c>
      <c r="B16" s="16">
        <v>5</v>
      </c>
      <c r="C16" s="11">
        <v>0</v>
      </c>
      <c r="D16" s="11">
        <v>2</v>
      </c>
      <c r="E16" s="16">
        <v>6</v>
      </c>
      <c r="F16" s="11">
        <v>22</v>
      </c>
      <c r="G16" s="16">
        <v>1</v>
      </c>
      <c r="H16" s="11">
        <v>21</v>
      </c>
      <c r="I16" s="11">
        <v>0</v>
      </c>
      <c r="J16" s="16">
        <v>9</v>
      </c>
      <c r="K16" s="11">
        <v>5</v>
      </c>
      <c r="L16" s="16">
        <v>0</v>
      </c>
      <c r="M16" s="11">
        <v>3</v>
      </c>
      <c r="N16" s="16">
        <v>37</v>
      </c>
      <c r="O16" s="11">
        <v>0</v>
      </c>
      <c r="P16" s="11"/>
      <c r="Q16" s="11"/>
      <c r="R16" s="11"/>
      <c r="S16" s="11"/>
      <c r="T16" s="3">
        <f t="shared" si="2"/>
        <v>111</v>
      </c>
      <c r="U16" s="3">
        <f t="shared" si="3"/>
        <v>14</v>
      </c>
      <c r="V16" s="3">
        <v>6</v>
      </c>
      <c r="W16" s="4">
        <f t="shared" si="0"/>
        <v>13.875</v>
      </c>
      <c r="X16" s="3"/>
      <c r="Y16" s="3"/>
      <c r="Z16" s="3"/>
      <c r="AA16" s="3">
        <v>1</v>
      </c>
      <c r="AB16" s="3">
        <v>3</v>
      </c>
      <c r="AC16" s="3">
        <f t="shared" si="1"/>
        <v>17</v>
      </c>
      <c r="AD16" s="3"/>
      <c r="AE16" s="6">
        <v>46</v>
      </c>
    </row>
    <row r="17" spans="1:31" x14ac:dyDescent="0.25">
      <c r="A17" s="3" t="s">
        <v>395</v>
      </c>
      <c r="B17" s="16">
        <v>3</v>
      </c>
      <c r="C17" s="11">
        <v>10</v>
      </c>
      <c r="D17" s="16">
        <v>1</v>
      </c>
      <c r="E17" s="11">
        <v>7</v>
      </c>
      <c r="F17" s="16">
        <v>26</v>
      </c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3">
        <f t="shared" si="2"/>
        <v>47</v>
      </c>
      <c r="U17" s="3">
        <f t="shared" si="3"/>
        <v>5</v>
      </c>
      <c r="V17" s="3">
        <v>3</v>
      </c>
      <c r="W17" s="4">
        <f t="shared" si="0"/>
        <v>23.5</v>
      </c>
      <c r="X17" s="3"/>
      <c r="Y17" s="3"/>
      <c r="Z17" s="3"/>
      <c r="AA17" s="3">
        <v>1</v>
      </c>
      <c r="AB17" s="3">
        <v>1</v>
      </c>
      <c r="AC17" s="3">
        <f t="shared" si="1"/>
        <v>6</v>
      </c>
      <c r="AD17" s="3"/>
      <c r="AE17" s="6">
        <v>118</v>
      </c>
    </row>
    <row r="18" spans="1:31" x14ac:dyDescent="0.25">
      <c r="A18" s="3" t="s">
        <v>16</v>
      </c>
      <c r="B18" s="11">
        <v>7</v>
      </c>
      <c r="C18" s="11">
        <v>14</v>
      </c>
      <c r="D18" s="11">
        <v>0</v>
      </c>
      <c r="E18" s="11">
        <v>9</v>
      </c>
      <c r="F18" s="11">
        <v>0</v>
      </c>
      <c r="G18" s="11">
        <v>0</v>
      </c>
      <c r="H18" s="16">
        <v>0</v>
      </c>
      <c r="I18" s="11">
        <v>4</v>
      </c>
      <c r="J18" s="11">
        <v>4</v>
      </c>
      <c r="K18" s="11">
        <v>1</v>
      </c>
      <c r="L18" s="11">
        <v>63</v>
      </c>
      <c r="M18" s="11"/>
      <c r="N18" s="11"/>
      <c r="O18" s="11"/>
      <c r="P18" s="11"/>
      <c r="Q18" s="11"/>
      <c r="R18" s="11"/>
      <c r="S18" s="11"/>
      <c r="T18" s="3">
        <f t="shared" si="2"/>
        <v>102</v>
      </c>
      <c r="U18" s="3">
        <f t="shared" si="3"/>
        <v>11</v>
      </c>
      <c r="V18" s="3">
        <v>1</v>
      </c>
      <c r="W18" s="4">
        <f t="shared" si="0"/>
        <v>10.199999999999999</v>
      </c>
      <c r="X18" s="3"/>
      <c r="Y18" s="3"/>
      <c r="Z18" s="3">
        <v>1</v>
      </c>
      <c r="AA18" s="3"/>
      <c r="AB18" s="3">
        <v>7</v>
      </c>
      <c r="AC18" s="3">
        <f t="shared" si="1"/>
        <v>18</v>
      </c>
      <c r="AD18" s="3"/>
      <c r="AE18" s="6">
        <v>66</v>
      </c>
    </row>
    <row r="19" spans="1:31" x14ac:dyDescent="0.25">
      <c r="A19" s="3" t="s">
        <v>17</v>
      </c>
      <c r="B19" s="11">
        <v>2</v>
      </c>
      <c r="C19" s="11">
        <v>17</v>
      </c>
      <c r="D19" s="11">
        <v>3</v>
      </c>
      <c r="E19" s="11">
        <v>2</v>
      </c>
      <c r="F19" s="11">
        <v>5</v>
      </c>
      <c r="G19" s="11">
        <v>6</v>
      </c>
      <c r="H19" s="11">
        <v>10</v>
      </c>
      <c r="I19" s="11">
        <v>3</v>
      </c>
      <c r="J19" s="11">
        <v>12</v>
      </c>
      <c r="K19" s="11">
        <v>6</v>
      </c>
      <c r="L19" s="11">
        <v>28</v>
      </c>
      <c r="M19" s="11"/>
      <c r="N19" s="11"/>
      <c r="O19" s="11"/>
      <c r="P19" s="11"/>
      <c r="Q19" s="11"/>
      <c r="R19" s="11"/>
      <c r="S19" s="11"/>
      <c r="T19" s="3">
        <f t="shared" si="2"/>
        <v>94</v>
      </c>
      <c r="U19" s="3">
        <f t="shared" si="3"/>
        <v>11</v>
      </c>
      <c r="V19" s="3"/>
      <c r="W19" s="4">
        <f t="shared" si="0"/>
        <v>8.545454545454545</v>
      </c>
      <c r="X19" s="3"/>
      <c r="Y19" s="3"/>
      <c r="Z19" s="3"/>
      <c r="AA19" s="3">
        <v>1</v>
      </c>
      <c r="AB19" s="3">
        <v>1</v>
      </c>
      <c r="AC19" s="3">
        <f t="shared" si="1"/>
        <v>12</v>
      </c>
      <c r="AD19" s="3"/>
      <c r="AE19" s="6">
        <v>70</v>
      </c>
    </row>
    <row r="20" spans="1:31" x14ac:dyDescent="0.25">
      <c r="A20" s="3" t="s">
        <v>366</v>
      </c>
      <c r="B20" s="11">
        <v>0</v>
      </c>
      <c r="C20" s="16">
        <v>7</v>
      </c>
      <c r="D20" s="11">
        <v>28</v>
      </c>
      <c r="E20" s="11">
        <v>7</v>
      </c>
      <c r="F20" s="16">
        <v>15</v>
      </c>
      <c r="G20" s="16">
        <v>0</v>
      </c>
      <c r="H20" s="11">
        <v>6</v>
      </c>
      <c r="I20" s="11">
        <v>32</v>
      </c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3">
        <f t="shared" si="2"/>
        <v>95</v>
      </c>
      <c r="U20" s="3">
        <f t="shared" si="3"/>
        <v>8</v>
      </c>
      <c r="V20" s="3">
        <v>3</v>
      </c>
      <c r="W20" s="4">
        <f t="shared" si="0"/>
        <v>19</v>
      </c>
      <c r="X20" s="3"/>
      <c r="Y20" s="3"/>
      <c r="Z20" s="3"/>
      <c r="AA20" s="3">
        <v>2</v>
      </c>
      <c r="AB20" s="3">
        <v>1</v>
      </c>
      <c r="AC20" s="3">
        <f t="shared" si="1"/>
        <v>9</v>
      </c>
      <c r="AD20" s="3"/>
      <c r="AE20" s="6">
        <v>108</v>
      </c>
    </row>
    <row r="21" spans="1:31" x14ac:dyDescent="0.25">
      <c r="A21" s="3" t="s">
        <v>19</v>
      </c>
      <c r="B21" s="11">
        <v>0</v>
      </c>
      <c r="C21" s="11">
        <v>2</v>
      </c>
      <c r="D21" s="16">
        <v>2</v>
      </c>
      <c r="E21" s="11">
        <v>1</v>
      </c>
      <c r="F21" s="16">
        <v>1</v>
      </c>
      <c r="G21" s="11">
        <v>2</v>
      </c>
      <c r="H21" s="16">
        <v>8</v>
      </c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3">
        <f t="shared" si="2"/>
        <v>16</v>
      </c>
      <c r="U21" s="3">
        <f t="shared" si="3"/>
        <v>7</v>
      </c>
      <c r="V21" s="3">
        <v>3</v>
      </c>
      <c r="W21" s="4">
        <f t="shared" si="0"/>
        <v>4</v>
      </c>
      <c r="X21" s="3"/>
      <c r="Y21" s="3"/>
      <c r="Z21" s="3"/>
      <c r="AA21" s="3"/>
      <c r="AB21" s="3">
        <v>1</v>
      </c>
      <c r="AC21" s="3">
        <f t="shared" si="1"/>
        <v>8</v>
      </c>
      <c r="AD21" s="3"/>
      <c r="AE21" s="6">
        <v>8</v>
      </c>
    </row>
    <row r="22" spans="1:31" x14ac:dyDescent="0.25">
      <c r="A22" s="3" t="s">
        <v>369</v>
      </c>
      <c r="B22" s="11">
        <v>9</v>
      </c>
      <c r="C22" s="11">
        <v>18</v>
      </c>
      <c r="D22" s="11">
        <v>3</v>
      </c>
      <c r="E22" s="11">
        <v>9</v>
      </c>
      <c r="F22" s="11">
        <v>1</v>
      </c>
      <c r="G22" s="16">
        <v>4</v>
      </c>
      <c r="H22" s="11">
        <v>1</v>
      </c>
      <c r="I22" s="11">
        <v>14</v>
      </c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3">
        <f t="shared" si="2"/>
        <v>59</v>
      </c>
      <c r="U22" s="3">
        <f t="shared" si="3"/>
        <v>8</v>
      </c>
      <c r="V22" s="3">
        <v>1</v>
      </c>
      <c r="W22" s="4">
        <f t="shared" si="0"/>
        <v>8.4285714285714288</v>
      </c>
      <c r="X22" s="3"/>
      <c r="Y22" s="3"/>
      <c r="Z22" s="3"/>
      <c r="AA22" s="3"/>
      <c r="AB22" s="3">
        <v>2</v>
      </c>
      <c r="AC22" s="3">
        <f t="shared" si="1"/>
        <v>10</v>
      </c>
      <c r="AD22" s="3"/>
      <c r="AE22" s="6">
        <v>111</v>
      </c>
    </row>
    <row r="23" spans="1:31" x14ac:dyDescent="0.25">
      <c r="A23" s="3" t="s">
        <v>52</v>
      </c>
      <c r="B23" s="11">
        <v>10</v>
      </c>
      <c r="C23" s="11">
        <v>6</v>
      </c>
      <c r="D23" s="11">
        <v>18</v>
      </c>
      <c r="E23" s="11">
        <v>1</v>
      </c>
      <c r="F23" s="11">
        <v>0</v>
      </c>
      <c r="G23" s="11">
        <v>1</v>
      </c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3">
        <f t="shared" si="2"/>
        <v>36</v>
      </c>
      <c r="U23" s="3">
        <f t="shared" si="3"/>
        <v>6</v>
      </c>
      <c r="V23" s="3"/>
      <c r="W23" s="4">
        <f t="shared" si="0"/>
        <v>6</v>
      </c>
      <c r="X23" s="3"/>
      <c r="Y23" s="3"/>
      <c r="Z23" s="3"/>
      <c r="AA23" s="3"/>
      <c r="AB23" s="3"/>
      <c r="AC23" s="3">
        <f t="shared" si="1"/>
        <v>6</v>
      </c>
      <c r="AD23" s="3"/>
      <c r="AE23" s="6">
        <v>1</v>
      </c>
    </row>
    <row r="24" spans="1:31" x14ac:dyDescent="0.25">
      <c r="A24" s="3" t="s">
        <v>364</v>
      </c>
      <c r="B24" s="11">
        <v>76</v>
      </c>
      <c r="C24" s="11">
        <v>3</v>
      </c>
      <c r="D24" s="16">
        <v>36</v>
      </c>
      <c r="E24" s="11">
        <v>7</v>
      </c>
      <c r="F24" s="11">
        <v>12</v>
      </c>
      <c r="G24" s="11">
        <v>2</v>
      </c>
      <c r="H24" s="11">
        <v>13</v>
      </c>
      <c r="I24" s="11">
        <v>4</v>
      </c>
      <c r="J24" s="11">
        <v>8</v>
      </c>
      <c r="K24" s="16">
        <v>37</v>
      </c>
      <c r="L24" s="11">
        <v>21</v>
      </c>
      <c r="M24" s="11">
        <v>2</v>
      </c>
      <c r="N24" s="11"/>
      <c r="O24" s="11"/>
      <c r="P24" s="11"/>
      <c r="Q24" s="11"/>
      <c r="R24" s="11"/>
      <c r="S24" s="11"/>
      <c r="T24" s="3">
        <f t="shared" si="2"/>
        <v>221</v>
      </c>
      <c r="U24" s="3">
        <f t="shared" si="3"/>
        <v>12</v>
      </c>
      <c r="V24" s="3">
        <v>2</v>
      </c>
      <c r="W24" s="4">
        <f t="shared" si="0"/>
        <v>22.1</v>
      </c>
      <c r="X24" s="3"/>
      <c r="Y24" s="3"/>
      <c r="Z24" s="3">
        <v>1</v>
      </c>
      <c r="AA24" s="3">
        <v>2</v>
      </c>
      <c r="AB24" s="3"/>
      <c r="AC24" s="3">
        <f t="shared" si="1"/>
        <v>12</v>
      </c>
      <c r="AD24" s="3"/>
      <c r="AE24" s="6">
        <v>109</v>
      </c>
    </row>
    <row r="25" spans="1:31" x14ac:dyDescent="0.25">
      <c r="A25" s="3" t="s">
        <v>20</v>
      </c>
      <c r="B25" s="11">
        <v>7</v>
      </c>
      <c r="C25" s="11">
        <v>4</v>
      </c>
      <c r="D25" s="11">
        <v>54</v>
      </c>
      <c r="E25" s="11">
        <v>23</v>
      </c>
      <c r="F25" s="11">
        <v>21</v>
      </c>
      <c r="G25" s="11">
        <v>10</v>
      </c>
      <c r="H25" s="11">
        <v>16</v>
      </c>
      <c r="I25" s="11">
        <v>33</v>
      </c>
      <c r="J25" s="16">
        <v>10</v>
      </c>
      <c r="K25" s="11">
        <v>30</v>
      </c>
      <c r="L25" s="11">
        <v>39</v>
      </c>
      <c r="M25" s="11">
        <v>16</v>
      </c>
      <c r="N25" s="11">
        <v>26</v>
      </c>
      <c r="O25" s="11">
        <v>9</v>
      </c>
      <c r="P25" s="11">
        <v>11</v>
      </c>
      <c r="Q25" s="11">
        <v>19</v>
      </c>
      <c r="R25" s="11">
        <v>0</v>
      </c>
      <c r="S25" s="11">
        <v>5</v>
      </c>
      <c r="T25" s="3">
        <f t="shared" si="2"/>
        <v>333</v>
      </c>
      <c r="U25" s="3">
        <f t="shared" si="3"/>
        <v>18</v>
      </c>
      <c r="V25" s="3">
        <v>1</v>
      </c>
      <c r="W25" s="4">
        <f t="shared" si="0"/>
        <v>19.588235294117649</v>
      </c>
      <c r="X25" s="3"/>
      <c r="Y25" s="3"/>
      <c r="Z25" s="3">
        <v>1</v>
      </c>
      <c r="AA25" s="3">
        <v>4</v>
      </c>
      <c r="AB25" s="3">
        <v>1</v>
      </c>
      <c r="AC25" s="3">
        <f t="shared" si="1"/>
        <v>19</v>
      </c>
      <c r="AD25" s="3"/>
      <c r="AE25" s="6">
        <v>58</v>
      </c>
    </row>
    <row r="26" spans="1:31" x14ac:dyDescent="0.25">
      <c r="A26" s="3" t="s">
        <v>21</v>
      </c>
      <c r="B26" s="11">
        <v>10</v>
      </c>
      <c r="C26" s="11">
        <v>8</v>
      </c>
      <c r="D26" s="11">
        <v>1</v>
      </c>
      <c r="E26" s="11">
        <v>19</v>
      </c>
      <c r="F26" s="11">
        <v>3</v>
      </c>
      <c r="G26" s="11">
        <v>18</v>
      </c>
      <c r="H26" s="11">
        <v>17</v>
      </c>
      <c r="I26" s="11">
        <v>5</v>
      </c>
      <c r="J26" s="11">
        <v>5</v>
      </c>
      <c r="K26" s="11">
        <v>5</v>
      </c>
      <c r="L26" s="11">
        <v>0</v>
      </c>
      <c r="M26" s="16">
        <v>5</v>
      </c>
      <c r="N26" s="11">
        <v>21</v>
      </c>
      <c r="P26" s="11"/>
      <c r="Q26" s="11"/>
      <c r="R26" s="11"/>
      <c r="S26" s="11"/>
      <c r="T26" s="3">
        <f t="shared" si="2"/>
        <v>117</v>
      </c>
      <c r="U26" s="3">
        <f t="shared" si="3"/>
        <v>13</v>
      </c>
      <c r="V26" s="3">
        <v>1</v>
      </c>
      <c r="W26" s="4">
        <f t="shared" si="0"/>
        <v>9.75</v>
      </c>
      <c r="X26" s="3"/>
      <c r="Y26" s="3"/>
      <c r="Z26" s="3"/>
      <c r="AA26" s="3"/>
      <c r="AB26" s="3">
        <v>4</v>
      </c>
      <c r="AC26" s="3">
        <f t="shared" si="1"/>
        <v>17</v>
      </c>
      <c r="AD26" s="3"/>
      <c r="AE26" s="6">
        <v>60</v>
      </c>
    </row>
    <row r="27" spans="1:31" x14ac:dyDescent="0.25">
      <c r="A27" s="3" t="s">
        <v>370</v>
      </c>
      <c r="B27" s="11">
        <v>36</v>
      </c>
      <c r="C27" s="11">
        <v>3</v>
      </c>
      <c r="D27" s="11">
        <v>63</v>
      </c>
      <c r="E27" s="11">
        <v>18</v>
      </c>
      <c r="F27" s="16">
        <v>37</v>
      </c>
      <c r="G27" s="11">
        <v>52</v>
      </c>
      <c r="H27" s="11">
        <v>14</v>
      </c>
      <c r="I27" s="11">
        <v>14</v>
      </c>
      <c r="J27" s="11">
        <v>11</v>
      </c>
      <c r="K27" s="11">
        <v>7</v>
      </c>
      <c r="M27" s="11"/>
      <c r="N27" s="11"/>
      <c r="O27" s="11"/>
      <c r="P27" s="11"/>
      <c r="Q27" s="11"/>
      <c r="R27" s="11"/>
      <c r="S27" s="11"/>
      <c r="T27" s="3">
        <f t="shared" si="2"/>
        <v>255</v>
      </c>
      <c r="U27" s="3">
        <f t="shared" si="3"/>
        <v>10</v>
      </c>
      <c r="V27" s="3">
        <v>1</v>
      </c>
      <c r="W27" s="4">
        <f t="shared" si="0"/>
        <v>28.333333333333332</v>
      </c>
      <c r="X27" s="3"/>
      <c r="Y27" s="3"/>
      <c r="Z27" s="3">
        <v>2</v>
      </c>
      <c r="AA27" s="3">
        <v>2</v>
      </c>
      <c r="AB27" s="3">
        <v>2</v>
      </c>
      <c r="AC27" s="3">
        <f t="shared" si="1"/>
        <v>12</v>
      </c>
      <c r="AD27" s="3"/>
      <c r="AE27" s="6">
        <v>113</v>
      </c>
    </row>
    <row r="28" spans="1:31" x14ac:dyDescent="0.25">
      <c r="A28" s="3" t="s">
        <v>209</v>
      </c>
      <c r="B28" s="11">
        <v>2</v>
      </c>
      <c r="C28" s="11">
        <v>3</v>
      </c>
      <c r="D28" s="11">
        <v>6</v>
      </c>
      <c r="E28" s="16">
        <v>0</v>
      </c>
      <c r="F28" s="11">
        <v>4</v>
      </c>
      <c r="G28" s="11">
        <v>11</v>
      </c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3">
        <f t="shared" si="2"/>
        <v>26</v>
      </c>
      <c r="U28" s="3">
        <f t="shared" si="3"/>
        <v>6</v>
      </c>
      <c r="V28" s="3">
        <v>1</v>
      </c>
      <c r="W28" s="4">
        <f t="shared" si="0"/>
        <v>5.2</v>
      </c>
      <c r="X28" s="3"/>
      <c r="Y28" s="3"/>
      <c r="Z28" s="3"/>
      <c r="AA28" s="3"/>
      <c r="AB28" s="3">
        <v>6</v>
      </c>
      <c r="AC28" s="3">
        <f t="shared" si="1"/>
        <v>12</v>
      </c>
      <c r="AD28" s="3"/>
      <c r="AE28" s="6">
        <v>61</v>
      </c>
    </row>
    <row r="29" spans="1:31" x14ac:dyDescent="0.25">
      <c r="A29" s="3" t="s">
        <v>78</v>
      </c>
      <c r="B29" s="11">
        <v>34</v>
      </c>
      <c r="C29" s="11">
        <v>2</v>
      </c>
      <c r="D29" s="11">
        <v>32</v>
      </c>
      <c r="E29" s="11">
        <v>2</v>
      </c>
      <c r="F29" s="11">
        <v>74</v>
      </c>
      <c r="G29" s="11">
        <v>10</v>
      </c>
      <c r="H29" s="11">
        <v>10</v>
      </c>
      <c r="I29" s="11">
        <v>4</v>
      </c>
      <c r="J29" s="11">
        <v>4</v>
      </c>
      <c r="K29" s="11"/>
      <c r="L29" s="11"/>
      <c r="M29" s="11"/>
      <c r="N29" s="11"/>
      <c r="O29" s="11"/>
      <c r="P29" s="11"/>
      <c r="Q29" s="11"/>
      <c r="R29" s="11"/>
      <c r="S29" s="11"/>
      <c r="T29" s="3">
        <f t="shared" si="2"/>
        <v>172</v>
      </c>
      <c r="U29" s="3">
        <f t="shared" si="3"/>
        <v>9</v>
      </c>
      <c r="V29" s="3"/>
      <c r="W29" s="4">
        <f t="shared" si="0"/>
        <v>19.111111111111111</v>
      </c>
      <c r="X29" s="3"/>
      <c r="Y29" s="3"/>
      <c r="Z29" s="3">
        <v>1</v>
      </c>
      <c r="AA29" s="3">
        <v>2</v>
      </c>
      <c r="AB29" s="3"/>
      <c r="AC29" s="3">
        <f t="shared" si="1"/>
        <v>9</v>
      </c>
      <c r="AD29" s="3"/>
      <c r="AE29" s="6">
        <v>87</v>
      </c>
    </row>
    <row r="30" spans="1:31" x14ac:dyDescent="0.25">
      <c r="A30" s="6" t="s">
        <v>281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3"/>
      <c r="U30" s="3"/>
      <c r="V30" s="3"/>
      <c r="W30" s="4"/>
      <c r="X30" s="3"/>
      <c r="Y30" s="3"/>
      <c r="Z30" s="3"/>
      <c r="AA30" s="3"/>
      <c r="AB30" s="3"/>
      <c r="AC30" s="3"/>
      <c r="AD30" s="3"/>
      <c r="AE30" s="6"/>
    </row>
    <row r="31" spans="1:31" x14ac:dyDescent="0.25">
      <c r="A31" s="3" t="s">
        <v>11</v>
      </c>
      <c r="B31" s="11">
        <v>1</v>
      </c>
      <c r="C31" s="11">
        <v>4</v>
      </c>
      <c r="D31" s="11">
        <v>13</v>
      </c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3">
        <f>SUM(A31:S31)</f>
        <v>18</v>
      </c>
      <c r="U31" s="3">
        <f>COUNT(B31:S31)</f>
        <v>3</v>
      </c>
      <c r="V31" s="3"/>
      <c r="W31" s="4"/>
      <c r="X31" s="3"/>
      <c r="Y31" s="3"/>
      <c r="Z31" s="3"/>
      <c r="AA31" s="3"/>
      <c r="AB31" s="3">
        <v>1</v>
      </c>
      <c r="AC31" s="3">
        <f>U31+AB31</f>
        <v>4</v>
      </c>
      <c r="AD31" s="3"/>
      <c r="AE31" s="6">
        <v>63</v>
      </c>
    </row>
    <row r="32" spans="1:31" x14ac:dyDescent="0.25">
      <c r="A32" s="3" t="s">
        <v>271</v>
      </c>
      <c r="B32" s="11">
        <v>2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3">
        <f>SUM(A32:S32)</f>
        <v>2</v>
      </c>
      <c r="U32" s="3">
        <f>COUNT(B32:S32)</f>
        <v>1</v>
      </c>
      <c r="V32" s="3"/>
      <c r="W32" s="4"/>
      <c r="X32" s="3"/>
      <c r="Y32" s="3"/>
      <c r="Z32" s="3"/>
      <c r="AA32" s="3"/>
      <c r="AB32" s="3">
        <v>1</v>
      </c>
      <c r="AC32" s="3">
        <f>U32+AB32</f>
        <v>2</v>
      </c>
      <c r="AD32" s="3"/>
      <c r="AE32" s="6">
        <v>98</v>
      </c>
    </row>
    <row r="33" spans="1:31" x14ac:dyDescent="0.25">
      <c r="A33" s="3" t="s">
        <v>423</v>
      </c>
      <c r="B33" s="11">
        <v>1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3">
        <f>SUM(A33:S33)</f>
        <v>1</v>
      </c>
      <c r="U33" s="3">
        <f>COUNT(B33:S33)</f>
        <v>1</v>
      </c>
      <c r="V33" s="3"/>
      <c r="W33" s="4"/>
      <c r="X33" s="3"/>
      <c r="Y33" s="3"/>
      <c r="Z33" s="3"/>
      <c r="AA33" s="3"/>
      <c r="AB33" s="3">
        <v>1</v>
      </c>
      <c r="AC33" s="3">
        <f>U33+AB33</f>
        <v>2</v>
      </c>
      <c r="AD33" s="3"/>
      <c r="AE33" s="6">
        <v>125</v>
      </c>
    </row>
    <row r="34" spans="1:3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>
        <f>SUM(T3:T33)</f>
        <v>2941</v>
      </c>
      <c r="U34" s="3">
        <f>SUM(U3:U33)</f>
        <v>253</v>
      </c>
      <c r="V34" s="3">
        <f>SUM(V3:V33)</f>
        <v>45</v>
      </c>
      <c r="W34" s="4">
        <f>T34/(U34-V34)</f>
        <v>14.139423076923077</v>
      </c>
      <c r="X34" s="3"/>
      <c r="Y34" s="3">
        <f>SUM(Y3:Y33)</f>
        <v>1</v>
      </c>
      <c r="Z34" s="3">
        <f>SUM(Z3:Z33)</f>
        <v>7</v>
      </c>
      <c r="AA34" s="3">
        <f>SUM(AA3:AA33)</f>
        <v>28</v>
      </c>
      <c r="AB34" s="3">
        <f>SUM(AB3:AB33)</f>
        <v>65</v>
      </c>
      <c r="AC34" s="3">
        <f>SUM(AC3:AC33)</f>
        <v>318</v>
      </c>
      <c r="AD34" s="3"/>
      <c r="AE34" s="3"/>
    </row>
    <row r="35" spans="1:3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</row>
    <row r="36" spans="1:3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6" t="s">
        <v>26</v>
      </c>
      <c r="V36" s="3"/>
      <c r="W36" s="3"/>
      <c r="X36" s="3"/>
      <c r="Y36" s="3"/>
      <c r="Z36" s="3"/>
      <c r="AA36" s="3"/>
      <c r="AB36" s="3"/>
      <c r="AC36" s="3"/>
      <c r="AD36" s="3"/>
      <c r="AE36" s="3"/>
    </row>
    <row r="37" spans="1:3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 t="s">
        <v>34</v>
      </c>
      <c r="V37" s="3"/>
      <c r="W37" s="3"/>
      <c r="X37" s="3" t="s">
        <v>424</v>
      </c>
      <c r="Y37" s="3" t="s">
        <v>375</v>
      </c>
      <c r="Z37" s="3"/>
      <c r="AA37" s="3"/>
      <c r="AB37" s="3" t="s">
        <v>425</v>
      </c>
      <c r="AC37" s="3"/>
      <c r="AD37" s="3"/>
      <c r="AE37" s="3"/>
    </row>
    <row r="38" spans="1:3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 t="s">
        <v>364</v>
      </c>
      <c r="V38" s="3"/>
      <c r="W38" s="3"/>
      <c r="X38" s="3">
        <v>76</v>
      </c>
      <c r="Y38" s="3" t="s">
        <v>32</v>
      </c>
      <c r="Z38" s="3"/>
      <c r="AA38" s="3"/>
      <c r="AB38" s="3" t="s">
        <v>414</v>
      </c>
      <c r="AC38" s="3"/>
      <c r="AD38" s="3"/>
      <c r="AE38" s="3"/>
    </row>
    <row r="39" spans="1:3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 t="s">
        <v>264</v>
      </c>
      <c r="V39" s="3"/>
      <c r="W39" s="3"/>
      <c r="X39" s="3">
        <v>74</v>
      </c>
      <c r="Y39" s="3" t="s">
        <v>422</v>
      </c>
      <c r="Z39" s="3"/>
      <c r="AA39" s="3"/>
      <c r="AB39" s="3" t="s">
        <v>121</v>
      </c>
      <c r="AC39" s="3"/>
      <c r="AD39" s="3"/>
      <c r="AE39" s="3"/>
    </row>
    <row r="40" spans="1:3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 t="s">
        <v>110</v>
      </c>
      <c r="V40" s="3"/>
      <c r="W40" s="3"/>
      <c r="X40" s="5" t="s">
        <v>149</v>
      </c>
      <c r="Y40" s="3" t="s">
        <v>419</v>
      </c>
      <c r="Z40" s="3"/>
      <c r="AA40" s="3"/>
      <c r="AB40" s="3" t="s">
        <v>420</v>
      </c>
      <c r="AC40" s="3"/>
      <c r="AD40" s="3"/>
      <c r="AE40" s="3"/>
    </row>
    <row r="41" spans="1:3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 t="s">
        <v>126</v>
      </c>
      <c r="V41" s="3"/>
      <c r="W41" s="3"/>
      <c r="X41" s="5">
        <v>63</v>
      </c>
      <c r="Y41" s="3" t="s">
        <v>328</v>
      </c>
      <c r="Z41" s="3"/>
      <c r="AA41" s="3"/>
      <c r="AB41" s="3" t="s">
        <v>287</v>
      </c>
      <c r="AC41" s="3"/>
      <c r="AD41" s="3"/>
      <c r="AE41" s="3"/>
    </row>
    <row r="42" spans="1:3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 t="s">
        <v>385</v>
      </c>
      <c r="V42" s="3"/>
      <c r="W42" s="3"/>
      <c r="X42" s="3">
        <v>63</v>
      </c>
      <c r="Y42" s="3" t="s">
        <v>415</v>
      </c>
      <c r="Z42" s="3"/>
      <c r="AA42" s="3"/>
      <c r="AB42" s="3" t="s">
        <v>339</v>
      </c>
      <c r="AC42" s="3"/>
      <c r="AD42" s="3"/>
      <c r="AE42" s="3"/>
    </row>
    <row r="43" spans="1:3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 t="s">
        <v>20</v>
      </c>
      <c r="V43" s="3"/>
      <c r="X43" s="3">
        <v>54</v>
      </c>
      <c r="Y43" s="3" t="s">
        <v>416</v>
      </c>
      <c r="Z43" s="3"/>
      <c r="AA43" s="3"/>
      <c r="AB43" s="3" t="s">
        <v>417</v>
      </c>
      <c r="AC43" s="3"/>
      <c r="AD43" s="3"/>
      <c r="AE43" s="3"/>
    </row>
    <row r="44" spans="1:3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 t="s">
        <v>385</v>
      </c>
      <c r="V44" s="3"/>
      <c r="X44" s="3">
        <v>52</v>
      </c>
      <c r="Y44" s="3" t="s">
        <v>68</v>
      </c>
      <c r="Z44" s="3"/>
      <c r="AA44" s="3"/>
      <c r="AB44" s="3" t="s">
        <v>418</v>
      </c>
      <c r="AC44" s="3"/>
      <c r="AD44" s="3"/>
      <c r="AE44" s="3"/>
    </row>
    <row r="45" spans="1:31" x14ac:dyDescent="0.25">
      <c r="A45" s="3"/>
      <c r="B45" s="3"/>
      <c r="C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X45" s="5"/>
      <c r="Y45" s="3"/>
      <c r="Z45" s="3"/>
      <c r="AA45" s="3"/>
      <c r="AB45" s="3"/>
      <c r="AC45" s="3"/>
      <c r="AD45" s="3"/>
      <c r="AE45" s="3"/>
    </row>
    <row r="46" spans="1:3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X46" s="5"/>
      <c r="Y46" s="3"/>
      <c r="Z46" s="3"/>
      <c r="AA46" s="3"/>
      <c r="AB46" s="3"/>
      <c r="AC46" s="3"/>
      <c r="AD46" s="3"/>
      <c r="AE46" s="3"/>
    </row>
    <row r="47" spans="1:3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X47" s="5"/>
      <c r="Y47" s="3"/>
      <c r="Z47" s="3"/>
      <c r="AA47" s="3"/>
      <c r="AB47" s="3"/>
      <c r="AC47" s="3"/>
      <c r="AD47" s="3"/>
      <c r="AE47" s="3"/>
    </row>
  </sheetData>
  <phoneticPr fontId="10" type="noConversion"/>
  <pageMargins left="1.1417322834645669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I55"/>
  <sheetViews>
    <sheetView zoomScaleNormal="100" workbookViewId="0">
      <pane xSplit="1" ySplit="2" topLeftCell="B21" activePane="bottomRight" state="frozen"/>
      <selection pane="topRight" activeCell="B1" sqref="B1"/>
      <selection pane="bottomLeft" activeCell="A3" sqref="A3"/>
      <selection pane="bottomRight" activeCell="W37" sqref="W37"/>
    </sheetView>
  </sheetViews>
  <sheetFormatPr defaultRowHeight="12.5" x14ac:dyDescent="0.25"/>
  <cols>
    <col min="2" max="22" width="3.6328125" hidden="1" customWidth="1"/>
    <col min="23" max="23" width="5.90625" customWidth="1"/>
    <col min="24" max="24" width="3.6328125" customWidth="1"/>
    <col min="25" max="25" width="3.36328125" customWidth="1"/>
    <col min="26" max="27" width="5" customWidth="1"/>
    <col min="28" max="28" width="4.08984375" customWidth="1"/>
    <col min="29" max="29" width="3.90625" customWidth="1"/>
    <col min="30" max="30" width="3.453125" customWidth="1"/>
    <col min="31" max="31" width="3.90625" customWidth="1"/>
    <col min="32" max="32" width="4.36328125" customWidth="1"/>
    <col min="33" max="33" width="3.54296875" customWidth="1"/>
    <col min="34" max="34" width="4.54296875" customWidth="1"/>
    <col min="35" max="35" width="5.54296875" customWidth="1"/>
  </cols>
  <sheetData>
    <row r="1" spans="1:35" ht="15.5" x14ac:dyDescent="0.35">
      <c r="A1" s="8" t="s">
        <v>428</v>
      </c>
      <c r="B1" s="2"/>
      <c r="C1" s="2"/>
      <c r="D1" s="3"/>
      <c r="E1" s="3"/>
      <c r="F1" s="3"/>
      <c r="G1" s="3" t="s">
        <v>9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AC1" s="3"/>
      <c r="AD1" s="3" t="s">
        <v>57</v>
      </c>
      <c r="AE1" s="3"/>
      <c r="AF1" s="3"/>
      <c r="AG1" s="3"/>
      <c r="AH1" s="3"/>
      <c r="AI1" s="3"/>
    </row>
    <row r="2" spans="1:3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5" t="s">
        <v>0</v>
      </c>
      <c r="X2" s="5" t="s">
        <v>1</v>
      </c>
      <c r="Y2" s="5" t="s">
        <v>2</v>
      </c>
      <c r="Z2" s="3" t="s">
        <v>3</v>
      </c>
      <c r="AA2" s="3"/>
      <c r="AB2" s="5" t="s">
        <v>54</v>
      </c>
      <c r="AC2" s="5" t="s">
        <v>4</v>
      </c>
      <c r="AD2" s="5" t="s">
        <v>5</v>
      </c>
      <c r="AE2" s="5" t="s">
        <v>6</v>
      </c>
      <c r="AF2" s="3" t="s">
        <v>342</v>
      </c>
      <c r="AG2" s="3"/>
      <c r="AH2" s="3"/>
      <c r="AI2" s="3"/>
    </row>
    <row r="3" spans="1:35" x14ac:dyDescent="0.25">
      <c r="A3" s="3" t="s">
        <v>393</v>
      </c>
      <c r="B3" s="11">
        <v>17</v>
      </c>
      <c r="C3" s="11">
        <v>25</v>
      </c>
      <c r="D3" s="11">
        <v>13</v>
      </c>
      <c r="E3" s="11">
        <v>4</v>
      </c>
      <c r="F3" s="11">
        <v>14</v>
      </c>
      <c r="G3" s="11">
        <v>8</v>
      </c>
      <c r="H3" s="11">
        <v>4</v>
      </c>
      <c r="I3" s="16">
        <v>8</v>
      </c>
      <c r="J3" s="11">
        <v>1</v>
      </c>
      <c r="K3" s="11">
        <v>15</v>
      </c>
      <c r="L3" s="11">
        <v>27</v>
      </c>
      <c r="M3" s="11">
        <v>8</v>
      </c>
      <c r="N3" s="11">
        <v>1</v>
      </c>
      <c r="O3" s="11">
        <v>3</v>
      </c>
      <c r="P3" s="11">
        <v>1</v>
      </c>
      <c r="Q3" s="11"/>
      <c r="R3" s="11"/>
      <c r="S3" s="11"/>
      <c r="T3" s="11"/>
      <c r="U3" s="11"/>
      <c r="V3" s="11"/>
      <c r="W3" s="3">
        <f>SUM(A3:V3)</f>
        <v>149</v>
      </c>
      <c r="X3" s="3">
        <f>COUNT(B3:V3)</f>
        <v>15</v>
      </c>
      <c r="Y3" s="3">
        <v>1</v>
      </c>
      <c r="Z3" s="4">
        <f t="shared" ref="Z3:Z33" si="0">W3/(X3-Y3)</f>
        <v>10.642857142857142</v>
      </c>
      <c r="AA3" s="4"/>
      <c r="AB3" s="3"/>
      <c r="AC3" s="3"/>
      <c r="AD3" s="3">
        <v>2</v>
      </c>
      <c r="AE3" s="3"/>
      <c r="AF3" s="3">
        <f t="shared" ref="AF3:AF33" si="1">X3+AE3</f>
        <v>15</v>
      </c>
      <c r="AG3" s="3"/>
      <c r="AH3" s="6">
        <v>116</v>
      </c>
    </row>
    <row r="4" spans="1:35" x14ac:dyDescent="0.25">
      <c r="A4" s="3" t="s">
        <v>397</v>
      </c>
      <c r="B4" s="16">
        <v>5</v>
      </c>
      <c r="C4" s="11">
        <v>8</v>
      </c>
      <c r="D4" s="11">
        <v>0</v>
      </c>
      <c r="E4" s="11">
        <v>6</v>
      </c>
      <c r="F4" s="16">
        <v>16</v>
      </c>
      <c r="G4" s="16">
        <v>1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3">
        <f t="shared" ref="W4:W33" si="2">SUM(A4:V4)</f>
        <v>36</v>
      </c>
      <c r="X4" s="3">
        <f t="shared" ref="X4:X33" si="3">COUNT(B4:V4)</f>
        <v>6</v>
      </c>
      <c r="Y4" s="3">
        <v>3</v>
      </c>
      <c r="Z4" s="4">
        <f t="shared" si="0"/>
        <v>12</v>
      </c>
      <c r="AA4" s="4"/>
      <c r="AB4" s="3"/>
      <c r="AC4" s="3"/>
      <c r="AD4" s="3"/>
      <c r="AE4" s="3">
        <v>5</v>
      </c>
      <c r="AF4" s="3">
        <f t="shared" si="1"/>
        <v>11</v>
      </c>
      <c r="AG4" s="3"/>
      <c r="AH4" s="6">
        <v>120</v>
      </c>
    </row>
    <row r="5" spans="1:35" x14ac:dyDescent="0.25">
      <c r="A5" s="3" t="s">
        <v>423</v>
      </c>
      <c r="B5" s="11">
        <v>6</v>
      </c>
      <c r="C5" s="11">
        <v>11</v>
      </c>
      <c r="D5" s="11">
        <v>36</v>
      </c>
      <c r="E5" s="11">
        <v>9</v>
      </c>
      <c r="F5" s="11">
        <v>1</v>
      </c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3">
        <f>SUM(A5:V5)</f>
        <v>63</v>
      </c>
      <c r="X5" s="3">
        <f>COUNT(B5:V5)</f>
        <v>5</v>
      </c>
      <c r="Y5" s="3"/>
      <c r="Z5" s="4">
        <f t="shared" si="0"/>
        <v>12.6</v>
      </c>
      <c r="AA5" s="4"/>
      <c r="AB5" s="3"/>
      <c r="AC5" s="3"/>
      <c r="AD5" s="3">
        <v>1</v>
      </c>
      <c r="AE5" s="3"/>
      <c r="AF5" s="3">
        <f>X5+AE5</f>
        <v>5</v>
      </c>
      <c r="AG5" s="3"/>
      <c r="AH5" s="6">
        <v>125</v>
      </c>
    </row>
    <row r="6" spans="1:35" x14ac:dyDescent="0.25">
      <c r="A6" s="3" t="s">
        <v>11</v>
      </c>
      <c r="B6" s="11">
        <v>1</v>
      </c>
      <c r="C6" s="11">
        <v>25</v>
      </c>
      <c r="D6" s="11">
        <v>13</v>
      </c>
      <c r="E6" s="16">
        <v>10</v>
      </c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3">
        <f>SUM(A6:V6)</f>
        <v>49</v>
      </c>
      <c r="X6" s="3">
        <f>COUNT(B6:V6)</f>
        <v>4</v>
      </c>
      <c r="Y6" s="3">
        <v>1</v>
      </c>
      <c r="Z6" s="4">
        <f t="shared" si="0"/>
        <v>16.333333333333332</v>
      </c>
      <c r="AA6" s="4"/>
      <c r="AB6" s="3"/>
      <c r="AC6" s="3"/>
      <c r="AD6" s="3">
        <v>1</v>
      </c>
      <c r="AE6" s="3">
        <v>1</v>
      </c>
      <c r="AF6" s="3">
        <f>X6+AE6</f>
        <v>5</v>
      </c>
      <c r="AG6" s="3"/>
      <c r="AH6" s="6">
        <v>63</v>
      </c>
    </row>
    <row r="7" spans="1:35" x14ac:dyDescent="0.25">
      <c r="A7" s="3" t="s">
        <v>365</v>
      </c>
      <c r="B7" s="11">
        <v>4</v>
      </c>
      <c r="C7" s="16">
        <v>0</v>
      </c>
      <c r="D7" s="11">
        <v>16</v>
      </c>
      <c r="E7" s="11">
        <v>2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3">
        <f t="shared" si="2"/>
        <v>22</v>
      </c>
      <c r="X7" s="3">
        <f t="shared" si="3"/>
        <v>4</v>
      </c>
      <c r="Y7" s="3">
        <v>1</v>
      </c>
      <c r="Z7" s="4">
        <f t="shared" si="0"/>
        <v>7.333333333333333</v>
      </c>
      <c r="AA7" s="4"/>
      <c r="AB7" s="3"/>
      <c r="AC7" s="3"/>
      <c r="AD7" s="3"/>
      <c r="AE7" s="3">
        <v>2</v>
      </c>
      <c r="AF7" s="3">
        <f t="shared" si="1"/>
        <v>6</v>
      </c>
      <c r="AG7" s="3"/>
      <c r="AH7" s="6">
        <v>107</v>
      </c>
    </row>
    <row r="8" spans="1:35" x14ac:dyDescent="0.25">
      <c r="A8" s="3" t="s">
        <v>399</v>
      </c>
      <c r="B8" s="11">
        <v>8</v>
      </c>
      <c r="C8" s="11">
        <v>1</v>
      </c>
      <c r="D8" s="11">
        <v>0</v>
      </c>
      <c r="E8" s="11">
        <v>0</v>
      </c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3">
        <f t="shared" si="2"/>
        <v>9</v>
      </c>
      <c r="X8" s="3">
        <f t="shared" si="3"/>
        <v>4</v>
      </c>
      <c r="Y8" s="3"/>
      <c r="Z8" s="4">
        <f t="shared" si="0"/>
        <v>2.25</v>
      </c>
      <c r="AA8" s="4"/>
      <c r="AB8" s="3"/>
      <c r="AC8" s="3"/>
      <c r="AD8" s="3"/>
      <c r="AE8" s="3">
        <v>1</v>
      </c>
      <c r="AF8" s="3">
        <f t="shared" si="1"/>
        <v>5</v>
      </c>
      <c r="AG8" s="3"/>
      <c r="AH8" s="6">
        <v>115</v>
      </c>
    </row>
    <row r="9" spans="1:35" x14ac:dyDescent="0.25">
      <c r="A9" s="3" t="s">
        <v>115</v>
      </c>
      <c r="B9" s="11">
        <v>8</v>
      </c>
      <c r="C9" s="16">
        <v>1</v>
      </c>
      <c r="D9" s="16">
        <v>1</v>
      </c>
      <c r="E9" s="11">
        <v>10</v>
      </c>
      <c r="F9" s="16">
        <v>11</v>
      </c>
      <c r="G9" s="11">
        <v>1</v>
      </c>
      <c r="H9" s="16">
        <v>2</v>
      </c>
      <c r="I9" s="11">
        <v>20</v>
      </c>
      <c r="J9" s="11">
        <v>9</v>
      </c>
      <c r="K9" s="11">
        <v>0</v>
      </c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3">
        <f t="shared" si="2"/>
        <v>63</v>
      </c>
      <c r="X9" s="3">
        <f t="shared" si="3"/>
        <v>10</v>
      </c>
      <c r="Y9" s="3">
        <v>4</v>
      </c>
      <c r="Z9" s="4">
        <f t="shared" si="0"/>
        <v>10.5</v>
      </c>
      <c r="AA9" s="4"/>
      <c r="AB9" s="3"/>
      <c r="AC9" s="3"/>
      <c r="AD9" s="3"/>
      <c r="AE9" s="3">
        <v>9</v>
      </c>
      <c r="AF9" s="3">
        <f t="shared" si="1"/>
        <v>19</v>
      </c>
      <c r="AG9" s="3"/>
      <c r="AH9" s="6">
        <v>94</v>
      </c>
    </row>
    <row r="10" spans="1:35" x14ac:dyDescent="0.25">
      <c r="A10" s="3" t="s">
        <v>59</v>
      </c>
      <c r="B10" s="16">
        <v>0</v>
      </c>
      <c r="C10" s="11">
        <v>0</v>
      </c>
      <c r="D10" s="16">
        <v>9</v>
      </c>
      <c r="E10" s="11">
        <v>9</v>
      </c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3">
        <f t="shared" si="2"/>
        <v>18</v>
      </c>
      <c r="X10" s="3">
        <f t="shared" si="3"/>
        <v>4</v>
      </c>
      <c r="Y10" s="3">
        <v>2</v>
      </c>
      <c r="Z10" s="4">
        <f t="shared" si="0"/>
        <v>9</v>
      </c>
      <c r="AA10" s="4"/>
      <c r="AB10" s="3"/>
      <c r="AC10" s="3"/>
      <c r="AD10" s="3"/>
      <c r="AE10" s="3">
        <v>12</v>
      </c>
      <c r="AF10" s="3">
        <f t="shared" si="1"/>
        <v>16</v>
      </c>
      <c r="AG10" s="3"/>
      <c r="AH10" s="6">
        <v>85</v>
      </c>
    </row>
    <row r="11" spans="1:35" x14ac:dyDescent="0.25">
      <c r="A11" s="3" t="s">
        <v>34</v>
      </c>
      <c r="B11" s="11">
        <v>0</v>
      </c>
      <c r="C11" s="11">
        <v>16</v>
      </c>
      <c r="D11" s="11">
        <v>4</v>
      </c>
      <c r="E11" s="16">
        <v>10</v>
      </c>
      <c r="F11" s="11">
        <v>4</v>
      </c>
      <c r="G11" s="11">
        <v>35</v>
      </c>
      <c r="H11" s="11">
        <v>1</v>
      </c>
      <c r="I11" s="11">
        <v>14</v>
      </c>
      <c r="J11" s="11">
        <v>28</v>
      </c>
      <c r="K11" s="11">
        <v>5</v>
      </c>
      <c r="L11" s="11">
        <v>36</v>
      </c>
      <c r="M11" s="11">
        <v>10</v>
      </c>
      <c r="N11" s="16">
        <v>38</v>
      </c>
      <c r="O11" s="16">
        <v>9</v>
      </c>
      <c r="P11" s="11">
        <v>25</v>
      </c>
      <c r="Q11" s="16">
        <v>10</v>
      </c>
      <c r="R11" s="11">
        <v>0</v>
      </c>
      <c r="S11" s="16">
        <v>77</v>
      </c>
      <c r="T11" s="11">
        <v>35</v>
      </c>
      <c r="U11" s="11"/>
      <c r="V11" s="11"/>
      <c r="W11" s="3">
        <f t="shared" si="2"/>
        <v>357</v>
      </c>
      <c r="X11" s="3">
        <f t="shared" si="3"/>
        <v>19</v>
      </c>
      <c r="Y11" s="3">
        <v>5</v>
      </c>
      <c r="Z11" s="4">
        <f t="shared" si="0"/>
        <v>25.5</v>
      </c>
      <c r="AA11" s="4"/>
      <c r="AB11" s="3"/>
      <c r="AC11" s="3">
        <v>1</v>
      </c>
      <c r="AD11" s="3">
        <v>6</v>
      </c>
      <c r="AE11" s="3"/>
      <c r="AF11" s="3">
        <f t="shared" si="1"/>
        <v>19</v>
      </c>
      <c r="AG11" s="3"/>
      <c r="AH11" s="6">
        <v>56</v>
      </c>
    </row>
    <row r="12" spans="1:35" x14ac:dyDescent="0.25">
      <c r="A12" s="3" t="s">
        <v>104</v>
      </c>
      <c r="B12" s="11">
        <v>36</v>
      </c>
      <c r="C12" s="11">
        <v>1</v>
      </c>
      <c r="D12" s="11">
        <v>24</v>
      </c>
      <c r="E12" s="11">
        <v>27</v>
      </c>
      <c r="F12" s="11">
        <v>3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3">
        <f t="shared" si="2"/>
        <v>91</v>
      </c>
      <c r="X12" s="3">
        <f t="shared" si="3"/>
        <v>5</v>
      </c>
      <c r="Y12" s="3"/>
      <c r="Z12" s="4">
        <f t="shared" si="0"/>
        <v>18.2</v>
      </c>
      <c r="AA12" s="4"/>
      <c r="AB12" s="3"/>
      <c r="AC12" s="3"/>
      <c r="AD12" s="3">
        <v>2</v>
      </c>
      <c r="AE12" s="3">
        <v>1</v>
      </c>
      <c r="AF12" s="3">
        <f t="shared" si="1"/>
        <v>6</v>
      </c>
      <c r="AG12" s="3"/>
      <c r="AH12" s="6">
        <v>91</v>
      </c>
    </row>
    <row r="13" spans="1:35" x14ac:dyDescent="0.25">
      <c r="A13" s="3" t="s">
        <v>105</v>
      </c>
      <c r="B13" s="11">
        <v>11</v>
      </c>
      <c r="C13" s="11">
        <v>1</v>
      </c>
      <c r="D13" s="11">
        <v>24</v>
      </c>
      <c r="E13" s="16">
        <v>26</v>
      </c>
      <c r="F13" s="11">
        <v>2</v>
      </c>
      <c r="G13" s="11">
        <v>14</v>
      </c>
      <c r="H13" s="11">
        <v>0</v>
      </c>
      <c r="I13" s="11">
        <v>32</v>
      </c>
      <c r="J13" s="16">
        <v>55</v>
      </c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3">
        <f t="shared" si="2"/>
        <v>165</v>
      </c>
      <c r="X13" s="3">
        <f t="shared" si="3"/>
        <v>9</v>
      </c>
      <c r="Y13" s="3">
        <v>2</v>
      </c>
      <c r="Z13" s="4">
        <f t="shared" si="0"/>
        <v>23.571428571428573</v>
      </c>
      <c r="AA13" s="4"/>
      <c r="AB13" s="3"/>
      <c r="AC13" s="3">
        <v>1</v>
      </c>
      <c r="AD13" s="3">
        <v>2</v>
      </c>
      <c r="AE13" s="3">
        <v>1</v>
      </c>
      <c r="AF13" s="3">
        <f t="shared" si="1"/>
        <v>10</v>
      </c>
      <c r="AG13" s="3"/>
      <c r="AH13" s="6">
        <v>90</v>
      </c>
    </row>
    <row r="14" spans="1:35" x14ac:dyDescent="0.25">
      <c r="A14" s="3" t="s">
        <v>398</v>
      </c>
      <c r="B14" s="11">
        <v>2</v>
      </c>
      <c r="C14" s="11">
        <v>23</v>
      </c>
      <c r="D14" s="11">
        <v>0</v>
      </c>
      <c r="E14" s="11">
        <v>10</v>
      </c>
      <c r="F14" s="16">
        <v>10</v>
      </c>
      <c r="G14" s="11">
        <v>14</v>
      </c>
      <c r="H14" s="16">
        <v>32</v>
      </c>
      <c r="I14" s="11">
        <v>29</v>
      </c>
      <c r="J14" s="11">
        <v>5</v>
      </c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3">
        <f t="shared" si="2"/>
        <v>125</v>
      </c>
      <c r="X14" s="3">
        <f t="shared" si="3"/>
        <v>9</v>
      </c>
      <c r="Y14" s="3">
        <v>2</v>
      </c>
      <c r="Z14" s="4">
        <f t="shared" si="0"/>
        <v>17.857142857142858</v>
      </c>
      <c r="AA14" s="4"/>
      <c r="AB14" s="3"/>
      <c r="AC14" s="3"/>
      <c r="AD14" s="3">
        <v>2</v>
      </c>
      <c r="AE14" s="3">
        <v>3</v>
      </c>
      <c r="AF14" s="3">
        <f t="shared" si="1"/>
        <v>12</v>
      </c>
      <c r="AG14" s="3"/>
      <c r="AH14" s="6">
        <v>121</v>
      </c>
    </row>
    <row r="15" spans="1:35" x14ac:dyDescent="0.25">
      <c r="A15" s="3" t="s">
        <v>368</v>
      </c>
      <c r="B15" s="11">
        <v>42</v>
      </c>
      <c r="C15" s="11">
        <v>29</v>
      </c>
      <c r="D15" s="11">
        <v>5</v>
      </c>
      <c r="E15" s="11">
        <v>8</v>
      </c>
      <c r="F15" s="11">
        <v>0</v>
      </c>
      <c r="G15" s="16">
        <v>23</v>
      </c>
      <c r="H15" s="11">
        <v>3</v>
      </c>
      <c r="I15" s="11">
        <v>8</v>
      </c>
      <c r="J15" s="11">
        <v>9</v>
      </c>
      <c r="K15" s="11">
        <v>12</v>
      </c>
      <c r="L15" s="11">
        <v>0</v>
      </c>
      <c r="M15" s="11">
        <v>3</v>
      </c>
      <c r="N15" s="11"/>
      <c r="O15" s="11"/>
      <c r="P15" s="11"/>
      <c r="Q15" s="11"/>
      <c r="R15" s="11"/>
      <c r="S15" s="11"/>
      <c r="T15" s="11"/>
      <c r="U15" s="11"/>
      <c r="V15" s="11"/>
      <c r="W15" s="3">
        <f t="shared" si="2"/>
        <v>142</v>
      </c>
      <c r="X15" s="3">
        <f t="shared" si="3"/>
        <v>12</v>
      </c>
      <c r="Y15" s="3">
        <v>1</v>
      </c>
      <c r="Z15" s="4">
        <f t="shared" si="0"/>
        <v>12.909090909090908</v>
      </c>
      <c r="AA15" s="4"/>
      <c r="AB15" s="3"/>
      <c r="AC15" s="3"/>
      <c r="AD15" s="3">
        <v>2</v>
      </c>
      <c r="AE15" s="3">
        <v>2</v>
      </c>
      <c r="AF15" s="3">
        <f t="shared" si="1"/>
        <v>14</v>
      </c>
      <c r="AG15" s="3"/>
      <c r="AH15" s="6">
        <v>110</v>
      </c>
    </row>
    <row r="16" spans="1:35" x14ac:dyDescent="0.25">
      <c r="A16" s="3" t="s">
        <v>13</v>
      </c>
      <c r="B16" s="11">
        <v>4</v>
      </c>
      <c r="C16" s="11">
        <v>7</v>
      </c>
      <c r="D16" s="11">
        <v>1</v>
      </c>
      <c r="E16" s="11">
        <v>11</v>
      </c>
      <c r="F16" s="16">
        <v>17</v>
      </c>
      <c r="G16" s="11">
        <v>24</v>
      </c>
      <c r="H16" s="11">
        <v>17</v>
      </c>
      <c r="I16" s="16">
        <v>7</v>
      </c>
      <c r="J16" s="11">
        <v>6</v>
      </c>
      <c r="K16" s="11">
        <v>9</v>
      </c>
      <c r="L16" s="11">
        <v>1</v>
      </c>
      <c r="M16" s="11">
        <v>0</v>
      </c>
      <c r="N16" s="11">
        <v>1</v>
      </c>
      <c r="O16" s="11">
        <v>29</v>
      </c>
      <c r="P16" s="11">
        <v>22</v>
      </c>
      <c r="Q16" s="11"/>
      <c r="R16" s="11"/>
      <c r="S16" s="11"/>
      <c r="T16" s="11"/>
      <c r="U16" s="11"/>
      <c r="V16" s="11"/>
      <c r="W16" s="3">
        <f t="shared" si="2"/>
        <v>156</v>
      </c>
      <c r="X16" s="3">
        <f t="shared" si="3"/>
        <v>15</v>
      </c>
      <c r="Y16" s="3">
        <v>2</v>
      </c>
      <c r="Z16" s="4">
        <f t="shared" si="0"/>
        <v>12</v>
      </c>
      <c r="AA16" s="4"/>
      <c r="AB16" s="3"/>
      <c r="AC16" s="3"/>
      <c r="AD16" s="3">
        <v>1</v>
      </c>
      <c r="AE16" s="3">
        <v>1</v>
      </c>
      <c r="AF16" s="3">
        <f t="shared" si="1"/>
        <v>16</v>
      </c>
      <c r="AG16" s="3"/>
      <c r="AH16" s="6">
        <v>65</v>
      </c>
    </row>
    <row r="17" spans="1:34" x14ac:dyDescent="0.25">
      <c r="A17" s="3" t="s">
        <v>14</v>
      </c>
      <c r="B17" s="16">
        <v>1</v>
      </c>
      <c r="C17" s="11">
        <v>11</v>
      </c>
      <c r="D17" s="16">
        <v>13</v>
      </c>
      <c r="E17" s="11">
        <v>0</v>
      </c>
      <c r="F17" s="16">
        <v>10</v>
      </c>
      <c r="G17" s="11">
        <v>0</v>
      </c>
      <c r="H17" s="11">
        <v>0</v>
      </c>
      <c r="I17" s="11">
        <v>9</v>
      </c>
      <c r="J17" s="11">
        <v>2</v>
      </c>
      <c r="K17" s="16">
        <v>16</v>
      </c>
      <c r="L17" s="11">
        <v>7</v>
      </c>
      <c r="M17" s="11">
        <v>0</v>
      </c>
      <c r="N17" s="16">
        <v>20</v>
      </c>
      <c r="O17" s="11">
        <v>10</v>
      </c>
      <c r="P17" s="11"/>
      <c r="Q17" s="11"/>
      <c r="R17" s="11"/>
      <c r="S17" s="11"/>
      <c r="T17" s="11"/>
      <c r="U17" s="11"/>
      <c r="V17" s="11"/>
      <c r="W17" s="3">
        <f t="shared" si="2"/>
        <v>99</v>
      </c>
      <c r="X17" s="3">
        <f t="shared" si="3"/>
        <v>14</v>
      </c>
      <c r="Y17" s="3">
        <v>5</v>
      </c>
      <c r="Z17" s="4">
        <f t="shared" si="0"/>
        <v>11</v>
      </c>
      <c r="AA17" s="4"/>
      <c r="AB17" s="3"/>
      <c r="AC17" s="3"/>
      <c r="AD17" s="3"/>
      <c r="AE17" s="3">
        <v>6</v>
      </c>
      <c r="AF17" s="3">
        <f t="shared" si="1"/>
        <v>20</v>
      </c>
      <c r="AG17" s="3"/>
      <c r="AH17" s="6">
        <v>46</v>
      </c>
    </row>
    <row r="18" spans="1:34" x14ac:dyDescent="0.25">
      <c r="A18" s="3" t="s">
        <v>431</v>
      </c>
      <c r="B18" s="11">
        <v>0</v>
      </c>
      <c r="C18" s="16">
        <v>11</v>
      </c>
      <c r="D18" s="11">
        <v>21</v>
      </c>
      <c r="E18" s="11">
        <v>15</v>
      </c>
      <c r="F18" s="16">
        <v>10</v>
      </c>
      <c r="G18" s="11">
        <v>6</v>
      </c>
      <c r="H18" s="11">
        <v>25</v>
      </c>
      <c r="I18" s="16">
        <v>39</v>
      </c>
      <c r="J18" s="11">
        <v>41</v>
      </c>
      <c r="K18" s="11">
        <v>0</v>
      </c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3">
        <f t="shared" si="2"/>
        <v>168</v>
      </c>
      <c r="X18" s="3">
        <f t="shared" si="3"/>
        <v>10</v>
      </c>
      <c r="Y18" s="3">
        <v>3</v>
      </c>
      <c r="Z18" s="4">
        <f t="shared" si="0"/>
        <v>24</v>
      </c>
      <c r="AA18" s="4"/>
      <c r="AB18" s="3"/>
      <c r="AC18" s="3"/>
      <c r="AD18" s="3">
        <v>3</v>
      </c>
      <c r="AE18" s="3"/>
      <c r="AF18" s="3">
        <f t="shared" si="1"/>
        <v>10</v>
      </c>
      <c r="AG18" s="3"/>
      <c r="AH18" s="6">
        <v>126</v>
      </c>
    </row>
    <row r="19" spans="1:34" x14ac:dyDescent="0.25">
      <c r="A19" s="3" t="s">
        <v>434</v>
      </c>
      <c r="B19" s="11">
        <v>25</v>
      </c>
      <c r="C19" s="11">
        <v>6</v>
      </c>
      <c r="D19" s="11">
        <v>17</v>
      </c>
      <c r="E19" s="11">
        <v>8</v>
      </c>
      <c r="F19" s="11">
        <v>0</v>
      </c>
      <c r="G19" s="11">
        <v>0</v>
      </c>
      <c r="H19" s="11">
        <v>0</v>
      </c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3">
        <f>SUM(A19:V19)</f>
        <v>56</v>
      </c>
      <c r="X19" s="3">
        <f>COUNT(B19:V19)</f>
        <v>7</v>
      </c>
      <c r="Y19" s="3"/>
      <c r="Z19" s="4">
        <f t="shared" si="0"/>
        <v>8</v>
      </c>
      <c r="AA19" s="4"/>
      <c r="AB19" s="3"/>
      <c r="AC19" s="3"/>
      <c r="AD19" s="3">
        <v>1</v>
      </c>
      <c r="AE19" s="3">
        <v>2</v>
      </c>
      <c r="AF19" s="3">
        <f t="shared" si="1"/>
        <v>9</v>
      </c>
      <c r="AG19" s="3"/>
      <c r="AH19" s="6">
        <v>128</v>
      </c>
    </row>
    <row r="20" spans="1:34" x14ac:dyDescent="0.25">
      <c r="A20" s="3" t="s">
        <v>16</v>
      </c>
      <c r="B20" s="11">
        <v>0</v>
      </c>
      <c r="C20" s="11">
        <v>10</v>
      </c>
      <c r="D20" s="11">
        <v>0</v>
      </c>
      <c r="E20" s="16">
        <v>26</v>
      </c>
      <c r="F20" s="11">
        <v>11</v>
      </c>
      <c r="G20" s="11">
        <v>20</v>
      </c>
      <c r="H20" s="11">
        <v>6</v>
      </c>
      <c r="I20" s="16">
        <v>17</v>
      </c>
      <c r="J20" s="11">
        <v>2</v>
      </c>
      <c r="K20" s="11">
        <v>17</v>
      </c>
      <c r="L20" s="11">
        <v>10</v>
      </c>
      <c r="M20" s="16">
        <v>8</v>
      </c>
      <c r="N20" s="11">
        <v>27</v>
      </c>
      <c r="O20" s="11">
        <v>8</v>
      </c>
      <c r="P20" s="11"/>
      <c r="Q20" s="11"/>
      <c r="R20" s="11"/>
      <c r="S20" s="11"/>
      <c r="T20" s="11"/>
      <c r="U20" s="11"/>
      <c r="V20" s="11"/>
      <c r="W20" s="3">
        <f t="shared" si="2"/>
        <v>162</v>
      </c>
      <c r="X20" s="3">
        <f t="shared" si="3"/>
        <v>14</v>
      </c>
      <c r="Y20" s="3">
        <v>3</v>
      </c>
      <c r="Z20" s="4">
        <f t="shared" si="0"/>
        <v>14.727272727272727</v>
      </c>
      <c r="AA20" s="4"/>
      <c r="AB20" s="3"/>
      <c r="AC20" s="3"/>
      <c r="AD20" s="3">
        <v>2</v>
      </c>
      <c r="AE20" s="3">
        <v>7</v>
      </c>
      <c r="AF20" s="3">
        <f t="shared" si="1"/>
        <v>21</v>
      </c>
      <c r="AG20" s="3"/>
      <c r="AH20" s="6">
        <v>66</v>
      </c>
    </row>
    <row r="21" spans="1:34" x14ac:dyDescent="0.25">
      <c r="A21" s="3" t="s">
        <v>17</v>
      </c>
      <c r="B21" s="11">
        <v>16</v>
      </c>
      <c r="C21" s="11">
        <v>22</v>
      </c>
      <c r="D21" s="11">
        <v>5</v>
      </c>
      <c r="E21" s="11">
        <v>30</v>
      </c>
      <c r="F21" s="11">
        <v>8</v>
      </c>
      <c r="G21" s="11">
        <v>1</v>
      </c>
      <c r="H21" s="11">
        <v>10</v>
      </c>
      <c r="I21" s="11">
        <v>29</v>
      </c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3">
        <f t="shared" si="2"/>
        <v>121</v>
      </c>
      <c r="X21" s="3">
        <f t="shared" si="3"/>
        <v>8</v>
      </c>
      <c r="Y21" s="3"/>
      <c r="Z21" s="4">
        <f t="shared" si="0"/>
        <v>15.125</v>
      </c>
      <c r="AA21" s="4"/>
      <c r="AB21" s="3"/>
      <c r="AC21" s="3"/>
      <c r="AD21" s="3">
        <v>2</v>
      </c>
      <c r="AE21" s="3"/>
      <c r="AF21" s="3">
        <f t="shared" si="1"/>
        <v>8</v>
      </c>
      <c r="AG21" s="3"/>
      <c r="AH21" s="6">
        <v>70</v>
      </c>
    </row>
    <row r="22" spans="1:34" x14ac:dyDescent="0.25">
      <c r="A22" s="3" t="s">
        <v>366</v>
      </c>
      <c r="B22" s="11">
        <v>11</v>
      </c>
      <c r="C22" s="11">
        <v>15</v>
      </c>
      <c r="D22" s="11">
        <v>11</v>
      </c>
      <c r="E22" s="11">
        <v>11</v>
      </c>
      <c r="F22" s="11">
        <v>39</v>
      </c>
      <c r="G22" s="16">
        <v>29</v>
      </c>
      <c r="H22" s="11">
        <v>5</v>
      </c>
      <c r="I22" s="16">
        <v>19</v>
      </c>
      <c r="J22" s="11">
        <v>7</v>
      </c>
      <c r="K22" s="11">
        <v>2</v>
      </c>
      <c r="L22" s="11">
        <v>33</v>
      </c>
      <c r="M22" s="11">
        <v>11</v>
      </c>
      <c r="N22" s="11"/>
      <c r="O22" s="11"/>
      <c r="P22" s="11"/>
      <c r="Q22" s="11"/>
      <c r="R22" s="11"/>
      <c r="S22" s="11"/>
      <c r="T22" s="11"/>
      <c r="U22" s="11"/>
      <c r="V22" s="11"/>
      <c r="W22" s="3">
        <f t="shared" si="2"/>
        <v>193</v>
      </c>
      <c r="X22" s="3">
        <f t="shared" si="3"/>
        <v>12</v>
      </c>
      <c r="Y22" s="3">
        <v>2</v>
      </c>
      <c r="Z22" s="4">
        <f t="shared" si="0"/>
        <v>19.3</v>
      </c>
      <c r="AA22" s="4"/>
      <c r="AB22" s="3"/>
      <c r="AC22" s="3"/>
      <c r="AD22" s="3">
        <v>3</v>
      </c>
      <c r="AE22" s="3">
        <v>1</v>
      </c>
      <c r="AF22" s="3">
        <f t="shared" si="1"/>
        <v>13</v>
      </c>
      <c r="AG22" s="3"/>
      <c r="AH22" s="6">
        <v>108</v>
      </c>
    </row>
    <row r="23" spans="1:34" x14ac:dyDescent="0.25">
      <c r="A23" s="3" t="s">
        <v>19</v>
      </c>
      <c r="B23" s="11">
        <v>0</v>
      </c>
      <c r="C23" s="16">
        <v>1</v>
      </c>
      <c r="D23" s="11">
        <v>0</v>
      </c>
      <c r="E23" s="11">
        <v>0</v>
      </c>
      <c r="F23" s="11">
        <v>0</v>
      </c>
      <c r="G23" s="11">
        <v>0</v>
      </c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3">
        <f t="shared" si="2"/>
        <v>1</v>
      </c>
      <c r="X23" s="3">
        <f t="shared" si="3"/>
        <v>6</v>
      </c>
      <c r="Y23" s="3">
        <v>1</v>
      </c>
      <c r="Z23" s="4">
        <f t="shared" si="0"/>
        <v>0.2</v>
      </c>
      <c r="AA23" s="4"/>
      <c r="AB23" s="3"/>
      <c r="AC23" s="3"/>
      <c r="AD23" s="3"/>
      <c r="AE23" s="3">
        <v>5</v>
      </c>
      <c r="AF23" s="3">
        <f t="shared" si="1"/>
        <v>11</v>
      </c>
      <c r="AG23" s="3"/>
      <c r="AH23" s="6">
        <v>8</v>
      </c>
    </row>
    <row r="24" spans="1:34" x14ac:dyDescent="0.25">
      <c r="A24" s="3" t="s">
        <v>369</v>
      </c>
      <c r="B24" s="11">
        <v>4</v>
      </c>
      <c r="C24" s="11">
        <v>1</v>
      </c>
      <c r="D24" s="16">
        <v>41</v>
      </c>
      <c r="E24" s="11">
        <v>7</v>
      </c>
      <c r="F24" s="16">
        <v>26</v>
      </c>
      <c r="G24" s="11">
        <v>26</v>
      </c>
      <c r="H24" s="11">
        <v>26</v>
      </c>
      <c r="I24" s="11">
        <v>5</v>
      </c>
      <c r="J24" s="11">
        <v>13</v>
      </c>
      <c r="K24" s="11">
        <v>6</v>
      </c>
      <c r="L24" s="16">
        <v>8</v>
      </c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3">
        <f t="shared" si="2"/>
        <v>163</v>
      </c>
      <c r="X24" s="3">
        <f t="shared" si="3"/>
        <v>11</v>
      </c>
      <c r="Y24" s="3">
        <v>3</v>
      </c>
      <c r="Z24" s="4">
        <f t="shared" si="0"/>
        <v>20.375</v>
      </c>
      <c r="AA24" s="4"/>
      <c r="AB24" s="3"/>
      <c r="AC24" s="3"/>
      <c r="AD24" s="3">
        <v>4</v>
      </c>
      <c r="AE24" s="3">
        <v>1</v>
      </c>
      <c r="AF24" s="3">
        <f t="shared" si="1"/>
        <v>12</v>
      </c>
      <c r="AG24" s="3"/>
      <c r="AH24" s="6">
        <v>111</v>
      </c>
    </row>
    <row r="25" spans="1:34" x14ac:dyDescent="0.25">
      <c r="A25" s="3" t="s">
        <v>52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7</v>
      </c>
      <c r="H25" s="11">
        <v>2</v>
      </c>
      <c r="I25" s="11">
        <v>0</v>
      </c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3">
        <f t="shared" si="2"/>
        <v>9</v>
      </c>
      <c r="X25" s="3">
        <f t="shared" si="3"/>
        <v>8</v>
      </c>
      <c r="Y25" s="3"/>
      <c r="Z25" s="4">
        <f t="shared" si="0"/>
        <v>1.125</v>
      </c>
      <c r="AA25" s="4"/>
      <c r="AB25" s="3"/>
      <c r="AC25" s="3"/>
      <c r="AD25" s="3"/>
      <c r="AE25" s="3"/>
      <c r="AF25" s="3">
        <f t="shared" si="1"/>
        <v>8</v>
      </c>
      <c r="AG25" s="3"/>
      <c r="AH25" s="6">
        <v>1</v>
      </c>
    </row>
    <row r="26" spans="1:34" x14ac:dyDescent="0.25">
      <c r="A26" s="3" t="s">
        <v>364</v>
      </c>
      <c r="B26" s="11">
        <v>0</v>
      </c>
      <c r="C26" s="11">
        <v>5</v>
      </c>
      <c r="D26" s="11">
        <v>6</v>
      </c>
      <c r="E26" s="16">
        <v>56</v>
      </c>
      <c r="F26" s="11">
        <v>13</v>
      </c>
      <c r="G26" s="11">
        <v>2</v>
      </c>
      <c r="H26" s="11">
        <v>27</v>
      </c>
      <c r="I26" s="16">
        <v>21</v>
      </c>
      <c r="J26" s="11">
        <v>25</v>
      </c>
      <c r="K26" s="11">
        <v>0</v>
      </c>
      <c r="L26" s="11">
        <v>16</v>
      </c>
      <c r="M26" s="11">
        <v>4</v>
      </c>
      <c r="N26" s="11">
        <v>0</v>
      </c>
      <c r="O26" s="11">
        <v>1</v>
      </c>
      <c r="P26" s="11">
        <v>4</v>
      </c>
      <c r="Q26" s="11">
        <v>0</v>
      </c>
      <c r="R26" s="16">
        <v>116</v>
      </c>
      <c r="S26" s="11"/>
      <c r="T26" s="11"/>
      <c r="U26" s="11"/>
      <c r="V26" s="11"/>
      <c r="W26" s="3">
        <f t="shared" si="2"/>
        <v>296</v>
      </c>
      <c r="X26" s="3">
        <f t="shared" si="3"/>
        <v>17</v>
      </c>
      <c r="Y26" s="3">
        <v>3</v>
      </c>
      <c r="Z26" s="4">
        <f t="shared" si="0"/>
        <v>21.142857142857142</v>
      </c>
      <c r="AA26" s="4"/>
      <c r="AB26" s="3">
        <v>1</v>
      </c>
      <c r="AC26" s="3">
        <v>1</v>
      </c>
      <c r="AD26" s="3">
        <v>2</v>
      </c>
      <c r="AE26" s="3"/>
      <c r="AF26" s="3">
        <f t="shared" si="1"/>
        <v>17</v>
      </c>
      <c r="AG26" s="3"/>
      <c r="AH26" s="6">
        <v>109</v>
      </c>
    </row>
    <row r="27" spans="1:34" x14ac:dyDescent="0.25">
      <c r="A27" s="3" t="s">
        <v>20</v>
      </c>
      <c r="B27" s="11">
        <v>10</v>
      </c>
      <c r="C27" s="11">
        <v>16</v>
      </c>
      <c r="D27" s="11">
        <v>14</v>
      </c>
      <c r="E27" s="16">
        <v>19</v>
      </c>
      <c r="F27" s="11">
        <v>7</v>
      </c>
      <c r="G27" s="11">
        <v>1</v>
      </c>
      <c r="H27" s="11">
        <v>0</v>
      </c>
      <c r="I27" s="11">
        <v>26</v>
      </c>
      <c r="J27" s="11">
        <v>9</v>
      </c>
      <c r="K27" s="11">
        <v>0</v>
      </c>
      <c r="L27" s="11">
        <v>5</v>
      </c>
      <c r="M27" s="11">
        <v>0</v>
      </c>
      <c r="N27" s="11">
        <v>0</v>
      </c>
      <c r="O27" s="11"/>
      <c r="P27" s="11"/>
      <c r="Q27" s="11"/>
      <c r="R27" s="11"/>
      <c r="S27" s="11"/>
      <c r="T27" s="11"/>
      <c r="U27" s="11"/>
      <c r="V27" s="11"/>
      <c r="W27" s="3">
        <f t="shared" si="2"/>
        <v>107</v>
      </c>
      <c r="X27" s="3">
        <f t="shared" si="3"/>
        <v>13</v>
      </c>
      <c r="Y27" s="3">
        <v>1</v>
      </c>
      <c r="Z27" s="4">
        <f t="shared" si="0"/>
        <v>8.9166666666666661</v>
      </c>
      <c r="AA27" s="4"/>
      <c r="AB27" s="3"/>
      <c r="AC27" s="3"/>
      <c r="AD27" s="3">
        <v>1</v>
      </c>
      <c r="AE27" s="3">
        <v>1</v>
      </c>
      <c r="AF27" s="3">
        <f t="shared" si="1"/>
        <v>14</v>
      </c>
      <c r="AG27" s="3"/>
      <c r="AH27" s="6">
        <v>58</v>
      </c>
    </row>
    <row r="28" spans="1:34" x14ac:dyDescent="0.25">
      <c r="A28" s="3" t="s">
        <v>21</v>
      </c>
      <c r="B28" s="16">
        <v>1</v>
      </c>
      <c r="C28" s="11">
        <v>14</v>
      </c>
      <c r="D28" s="11">
        <v>49</v>
      </c>
      <c r="E28" s="16">
        <v>13</v>
      </c>
      <c r="F28" s="11">
        <v>42</v>
      </c>
      <c r="G28" s="11">
        <v>7</v>
      </c>
      <c r="H28" s="11">
        <v>28</v>
      </c>
      <c r="I28" s="11">
        <v>18</v>
      </c>
      <c r="J28" s="11">
        <v>18</v>
      </c>
      <c r="K28" s="16">
        <v>4</v>
      </c>
      <c r="L28" s="11">
        <v>16</v>
      </c>
      <c r="M28" s="11">
        <v>12</v>
      </c>
      <c r="N28" s="11">
        <v>4</v>
      </c>
      <c r="O28" s="11">
        <v>2</v>
      </c>
      <c r="P28" s="11">
        <v>26</v>
      </c>
      <c r="Q28" s="11">
        <v>24</v>
      </c>
      <c r="R28" s="11">
        <v>0</v>
      </c>
      <c r="S28" s="16">
        <v>24</v>
      </c>
      <c r="T28" s="11">
        <v>9</v>
      </c>
      <c r="U28" s="11">
        <v>1</v>
      </c>
      <c r="V28" s="11"/>
      <c r="W28" s="3">
        <f t="shared" si="2"/>
        <v>312</v>
      </c>
      <c r="X28" s="3">
        <f t="shared" si="3"/>
        <v>20</v>
      </c>
      <c r="Y28" s="3">
        <v>4</v>
      </c>
      <c r="Z28" s="4">
        <f t="shared" si="0"/>
        <v>19.5</v>
      </c>
      <c r="AA28" s="4"/>
      <c r="AB28" s="3"/>
      <c r="AC28" s="3"/>
      <c r="AD28" s="3">
        <v>4</v>
      </c>
      <c r="AE28" s="3">
        <v>4</v>
      </c>
      <c r="AF28" s="3">
        <f t="shared" si="1"/>
        <v>24</v>
      </c>
      <c r="AG28" s="3"/>
      <c r="AH28" s="6">
        <v>60</v>
      </c>
    </row>
    <row r="29" spans="1:34" x14ac:dyDescent="0.25">
      <c r="A29" s="3" t="s">
        <v>432</v>
      </c>
      <c r="B29" s="16">
        <v>31</v>
      </c>
      <c r="C29" s="11">
        <v>0</v>
      </c>
      <c r="D29" s="11">
        <v>10</v>
      </c>
      <c r="E29" s="11">
        <v>16</v>
      </c>
      <c r="F29" s="16">
        <v>9</v>
      </c>
      <c r="G29" s="11">
        <v>4</v>
      </c>
      <c r="H29" s="16">
        <v>4</v>
      </c>
      <c r="I29" s="11">
        <v>3</v>
      </c>
      <c r="J29" s="16">
        <v>75</v>
      </c>
      <c r="K29" s="16">
        <v>59</v>
      </c>
      <c r="L29" s="11"/>
      <c r="M29" s="11"/>
      <c r="N29" s="11"/>
      <c r="O29" s="1"/>
      <c r="P29" s="11"/>
      <c r="Q29" s="11"/>
      <c r="R29" s="11"/>
      <c r="S29" s="11"/>
      <c r="T29" s="11"/>
      <c r="U29" s="11"/>
      <c r="V29" s="11"/>
      <c r="W29" s="3">
        <f>SUM(A29:V29)</f>
        <v>211</v>
      </c>
      <c r="X29" s="3">
        <f>COUNT(B29:V29)</f>
        <v>10</v>
      </c>
      <c r="Y29" s="3">
        <v>5</v>
      </c>
      <c r="Z29" s="4">
        <f t="shared" si="0"/>
        <v>42.2</v>
      </c>
      <c r="AA29" s="4"/>
      <c r="AB29" s="3"/>
      <c r="AC29" s="3">
        <v>2</v>
      </c>
      <c r="AD29" s="3">
        <v>1</v>
      </c>
      <c r="AE29" s="3">
        <v>3</v>
      </c>
      <c r="AF29" s="3">
        <f t="shared" si="1"/>
        <v>13</v>
      </c>
      <c r="AG29" s="3"/>
      <c r="AH29" s="6">
        <v>127</v>
      </c>
    </row>
    <row r="30" spans="1:34" x14ac:dyDescent="0.25">
      <c r="A30" s="3" t="s">
        <v>370</v>
      </c>
      <c r="B30" s="11">
        <v>102</v>
      </c>
      <c r="C30" s="11">
        <v>1</v>
      </c>
      <c r="D30" s="11">
        <v>37</v>
      </c>
      <c r="E30" s="11">
        <v>1</v>
      </c>
      <c r="F30" s="16">
        <v>28</v>
      </c>
      <c r="G30" s="11">
        <v>16</v>
      </c>
      <c r="H30" s="11">
        <v>87</v>
      </c>
      <c r="I30" s="11">
        <v>0</v>
      </c>
      <c r="J30" s="11">
        <v>9</v>
      </c>
      <c r="K30" s="11">
        <v>44</v>
      </c>
      <c r="L30" s="16">
        <v>31</v>
      </c>
      <c r="M30" s="11">
        <v>1</v>
      </c>
      <c r="N30" s="11">
        <v>8</v>
      </c>
      <c r="O30" s="11"/>
      <c r="P30" s="11"/>
      <c r="Q30" s="11"/>
      <c r="R30" s="11"/>
      <c r="S30" s="11"/>
      <c r="T30" s="11"/>
      <c r="U30" s="11"/>
      <c r="V30" s="11"/>
      <c r="W30" s="3">
        <f t="shared" si="2"/>
        <v>365</v>
      </c>
      <c r="X30" s="3">
        <f t="shared" si="3"/>
        <v>13</v>
      </c>
      <c r="Y30" s="3">
        <v>2</v>
      </c>
      <c r="Z30" s="4">
        <f t="shared" si="0"/>
        <v>33.18181818181818</v>
      </c>
      <c r="AA30" s="4"/>
      <c r="AB30" s="3">
        <v>1</v>
      </c>
      <c r="AC30" s="3">
        <v>1</v>
      </c>
      <c r="AD30" s="3">
        <v>4</v>
      </c>
      <c r="AE30" s="3">
        <v>1</v>
      </c>
      <c r="AF30" s="3">
        <f t="shared" si="1"/>
        <v>14</v>
      </c>
      <c r="AG30" s="3"/>
      <c r="AH30" s="6">
        <v>113</v>
      </c>
    </row>
    <row r="31" spans="1:34" x14ac:dyDescent="0.25">
      <c r="A31" s="3" t="s">
        <v>209</v>
      </c>
      <c r="B31" s="16">
        <v>0</v>
      </c>
      <c r="C31" s="11">
        <v>0</v>
      </c>
      <c r="D31" s="16">
        <v>0</v>
      </c>
      <c r="E31" s="16">
        <v>1</v>
      </c>
      <c r="F31" s="16">
        <v>8</v>
      </c>
      <c r="G31" s="16">
        <v>5</v>
      </c>
      <c r="H31" s="11">
        <v>8</v>
      </c>
      <c r="I31" s="11">
        <v>1</v>
      </c>
      <c r="J31" s="11">
        <v>0</v>
      </c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3">
        <f t="shared" si="2"/>
        <v>23</v>
      </c>
      <c r="X31" s="3">
        <f t="shared" si="3"/>
        <v>9</v>
      </c>
      <c r="Y31" s="3">
        <v>5</v>
      </c>
      <c r="Z31" s="4">
        <f t="shared" si="0"/>
        <v>5.75</v>
      </c>
      <c r="AA31" s="4"/>
      <c r="AB31" s="3"/>
      <c r="AC31" s="3"/>
      <c r="AD31" s="3"/>
      <c r="AE31" s="3">
        <v>4</v>
      </c>
      <c r="AF31" s="3">
        <f t="shared" si="1"/>
        <v>13</v>
      </c>
      <c r="AG31" s="3"/>
      <c r="AH31" s="6">
        <v>61</v>
      </c>
    </row>
    <row r="32" spans="1:34" x14ac:dyDescent="0.25">
      <c r="A32" s="3" t="s">
        <v>78</v>
      </c>
      <c r="B32" s="11">
        <v>6</v>
      </c>
      <c r="C32" s="11">
        <v>13</v>
      </c>
      <c r="D32" s="11">
        <v>0</v>
      </c>
      <c r="E32" s="11">
        <v>7</v>
      </c>
      <c r="F32" s="11">
        <v>67</v>
      </c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3">
        <f t="shared" si="2"/>
        <v>93</v>
      </c>
      <c r="X32" s="3">
        <f t="shared" si="3"/>
        <v>5</v>
      </c>
      <c r="Y32" s="3"/>
      <c r="Z32" s="4">
        <f t="shared" si="0"/>
        <v>18.600000000000001</v>
      </c>
      <c r="AA32" s="4"/>
      <c r="AB32" s="3"/>
      <c r="AC32" s="3">
        <v>1</v>
      </c>
      <c r="AD32" s="3"/>
      <c r="AE32" s="3"/>
      <c r="AF32" s="3">
        <f t="shared" si="1"/>
        <v>5</v>
      </c>
      <c r="AG32" s="3"/>
      <c r="AH32" s="6">
        <v>87</v>
      </c>
    </row>
    <row r="33" spans="1:35" x14ac:dyDescent="0.25">
      <c r="A33" s="3" t="s">
        <v>435</v>
      </c>
      <c r="B33" s="11">
        <v>0</v>
      </c>
      <c r="C33" s="11">
        <v>2</v>
      </c>
      <c r="D33" s="11">
        <v>3</v>
      </c>
      <c r="E33" s="11">
        <v>9</v>
      </c>
      <c r="F33" s="11">
        <v>0</v>
      </c>
      <c r="G33" s="16">
        <v>7</v>
      </c>
      <c r="H33" s="16">
        <v>5</v>
      </c>
      <c r="I33" s="16">
        <v>1</v>
      </c>
      <c r="J33" s="16">
        <v>8</v>
      </c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3">
        <f t="shared" si="2"/>
        <v>35</v>
      </c>
      <c r="X33" s="3">
        <f t="shared" si="3"/>
        <v>9</v>
      </c>
      <c r="Y33" s="3">
        <v>4</v>
      </c>
      <c r="Z33" s="4">
        <f t="shared" si="0"/>
        <v>7</v>
      </c>
      <c r="AA33" s="4"/>
      <c r="AB33" s="3"/>
      <c r="AC33" s="3"/>
      <c r="AD33" s="3"/>
      <c r="AE33" s="3">
        <v>4</v>
      </c>
      <c r="AF33" s="3">
        <f t="shared" si="1"/>
        <v>13</v>
      </c>
      <c r="AG33" s="3"/>
      <c r="AH33" s="6">
        <v>129</v>
      </c>
    </row>
    <row r="34" spans="1:35" x14ac:dyDescent="0.25">
      <c r="A34" s="6" t="s">
        <v>281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6"/>
    </row>
    <row r="37" spans="1:35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>
        <f>SUM(W3:W34)</f>
        <v>3859</v>
      </c>
      <c r="X37" s="3">
        <f>SUM(X3:X34)</f>
        <v>307</v>
      </c>
      <c r="Y37" s="3">
        <f>SUM(Y3:Y34)</f>
        <v>65</v>
      </c>
      <c r="Z37" s="4">
        <f>W37/(X37-Y37)</f>
        <v>15.946280991735538</v>
      </c>
      <c r="AA37" s="4"/>
      <c r="AB37" s="3">
        <f>SUM(AB3:AB34)</f>
        <v>2</v>
      </c>
      <c r="AC37" s="3">
        <f>SUM(AC3:AC34)</f>
        <v>7</v>
      </c>
      <c r="AD37" s="3">
        <f>SUM(AD3:AD34)</f>
        <v>46</v>
      </c>
      <c r="AE37" s="3">
        <f>SUM(AE3:AE34)</f>
        <v>77</v>
      </c>
      <c r="AF37" s="3">
        <f>SUM(AF3:AF34)</f>
        <v>384</v>
      </c>
      <c r="AG37" s="3"/>
      <c r="AH37" s="3"/>
    </row>
    <row r="38" spans="1:35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</row>
    <row r="39" spans="1:35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6" t="s">
        <v>26</v>
      </c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</row>
    <row r="40" spans="1:35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 t="s">
        <v>364</v>
      </c>
      <c r="Y40" s="3"/>
      <c r="Z40" s="3"/>
      <c r="AA40" s="3"/>
      <c r="AB40" s="5" t="s">
        <v>343</v>
      </c>
      <c r="AC40" s="3" t="s">
        <v>328</v>
      </c>
      <c r="AD40" s="3"/>
      <c r="AE40" s="3"/>
      <c r="AF40" s="3" t="s">
        <v>442</v>
      </c>
      <c r="AG40" s="3"/>
      <c r="AH40" s="3"/>
      <c r="AI40" s="3"/>
    </row>
    <row r="41" spans="1:35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 t="s">
        <v>385</v>
      </c>
      <c r="Y41" s="3"/>
      <c r="Z41" s="3"/>
      <c r="AA41" s="3"/>
      <c r="AB41" s="5">
        <v>102</v>
      </c>
      <c r="AC41" s="3" t="s">
        <v>429</v>
      </c>
      <c r="AD41" s="3"/>
      <c r="AE41" s="3"/>
      <c r="AF41" s="3" t="s">
        <v>430</v>
      </c>
      <c r="AG41" s="3"/>
      <c r="AH41" s="3"/>
      <c r="AI41" s="3"/>
    </row>
    <row r="42" spans="1:35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 t="s">
        <v>385</v>
      </c>
      <c r="Y42" s="3"/>
      <c r="Z42" s="3"/>
      <c r="AA42" s="3"/>
      <c r="AB42" s="5">
        <v>87</v>
      </c>
      <c r="AC42" s="3" t="s">
        <v>68</v>
      </c>
      <c r="AD42" s="3"/>
      <c r="AE42" s="3"/>
      <c r="AF42" s="3" t="s">
        <v>436</v>
      </c>
      <c r="AG42" s="3"/>
      <c r="AH42" s="3"/>
      <c r="AI42" s="3"/>
    </row>
    <row r="43" spans="1:35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 t="s">
        <v>34</v>
      </c>
      <c r="Y43" s="3"/>
      <c r="Z43" s="3"/>
      <c r="AA43" s="3"/>
      <c r="AB43" s="5" t="s">
        <v>440</v>
      </c>
      <c r="AC43" s="3" t="s">
        <v>444</v>
      </c>
      <c r="AD43" s="3"/>
      <c r="AE43" s="3"/>
      <c r="AF43" s="3" t="s">
        <v>441</v>
      </c>
      <c r="AG43" s="3"/>
      <c r="AH43" s="3"/>
      <c r="AI43" s="3"/>
    </row>
    <row r="44" spans="1:35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 t="s">
        <v>439</v>
      </c>
      <c r="Y44" s="3"/>
      <c r="Z44" s="3"/>
      <c r="AA44" s="3"/>
      <c r="AB44" s="5" t="s">
        <v>129</v>
      </c>
      <c r="AC44" s="3" t="s">
        <v>444</v>
      </c>
      <c r="AD44" s="3"/>
      <c r="AE44" s="3"/>
      <c r="AF44" s="3" t="s">
        <v>441</v>
      </c>
      <c r="AG44" s="3"/>
      <c r="AH44" s="3"/>
      <c r="AI44" s="3"/>
    </row>
    <row r="45" spans="1:35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 t="s">
        <v>264</v>
      </c>
      <c r="Y45" s="3"/>
      <c r="Z45" s="3"/>
      <c r="AA45" s="3"/>
      <c r="AB45" s="5">
        <v>67</v>
      </c>
      <c r="AC45" s="3" t="s">
        <v>328</v>
      </c>
      <c r="AD45" s="3"/>
      <c r="AE45" s="3"/>
      <c r="AF45" s="3" t="s">
        <v>442</v>
      </c>
      <c r="AG45" s="3"/>
      <c r="AH45" s="3"/>
      <c r="AI45" s="3"/>
    </row>
    <row r="46" spans="1:35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 t="s">
        <v>439</v>
      </c>
      <c r="Y46" s="3"/>
      <c r="Z46" s="3"/>
      <c r="AA46" s="3"/>
      <c r="AB46" s="5" t="s">
        <v>295</v>
      </c>
      <c r="AC46" s="3" t="s">
        <v>446</v>
      </c>
      <c r="AD46" s="3"/>
      <c r="AE46" s="3"/>
      <c r="AF46" s="3" t="s">
        <v>447</v>
      </c>
      <c r="AG46" s="3"/>
      <c r="AH46" s="3"/>
      <c r="AI46" s="3"/>
    </row>
    <row r="47" spans="1:35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 t="s">
        <v>364</v>
      </c>
      <c r="Y47" s="3"/>
      <c r="Z47" s="3"/>
      <c r="AA47" s="3"/>
      <c r="AB47" s="5" t="s">
        <v>87</v>
      </c>
      <c r="AC47" s="3" t="s">
        <v>68</v>
      </c>
      <c r="AD47" s="3"/>
      <c r="AE47" s="3"/>
      <c r="AF47" s="3" t="s">
        <v>433</v>
      </c>
      <c r="AG47" s="3"/>
      <c r="AH47" s="3"/>
      <c r="AI47" s="3"/>
    </row>
    <row r="48" spans="1:35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 t="s">
        <v>110</v>
      </c>
      <c r="Y48" s="3"/>
      <c r="Z48" s="3"/>
      <c r="AA48" s="3"/>
      <c r="AB48" s="5" t="s">
        <v>333</v>
      </c>
      <c r="AC48" s="3" t="s">
        <v>328</v>
      </c>
      <c r="AD48" s="3"/>
      <c r="AE48" s="3"/>
      <c r="AF48" s="3" t="s">
        <v>442</v>
      </c>
      <c r="AG48" s="3"/>
      <c r="AH48" s="3"/>
      <c r="AI48" s="3"/>
    </row>
    <row r="49" spans="1:35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5"/>
      <c r="AC49" s="3"/>
      <c r="AD49" s="3"/>
      <c r="AE49" s="3"/>
      <c r="AF49" s="3"/>
      <c r="AG49" s="3"/>
      <c r="AH49" s="3"/>
      <c r="AI49" s="3"/>
    </row>
    <row r="50" spans="1:35" x14ac:dyDescent="0.25">
      <c r="A50" s="3"/>
      <c r="B50" s="3"/>
      <c r="C50" s="3"/>
      <c r="D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5"/>
      <c r="AC50" s="3"/>
      <c r="AD50" s="3"/>
      <c r="AE50" s="3"/>
      <c r="AF50" s="3"/>
      <c r="AG50" s="3"/>
      <c r="AH50" s="3"/>
      <c r="AI50" s="3"/>
    </row>
    <row r="51" spans="1:35" x14ac:dyDescent="0.25">
      <c r="A51" s="3"/>
      <c r="B51" s="3"/>
      <c r="C51" s="3"/>
      <c r="D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</row>
    <row r="52" spans="1:35" x14ac:dyDescent="0.25">
      <c r="A52" s="3"/>
      <c r="B52" s="3"/>
      <c r="C52" s="3"/>
      <c r="D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AB52" s="3"/>
      <c r="AC52" s="3"/>
      <c r="AD52" s="3"/>
      <c r="AE52" s="3"/>
      <c r="AF52" s="3"/>
      <c r="AG52" s="3"/>
      <c r="AH52" s="3"/>
      <c r="AI52" s="3"/>
    </row>
    <row r="53" spans="1:35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AB53" s="3"/>
      <c r="AC53" s="3"/>
      <c r="AD53" s="3"/>
      <c r="AE53" s="3"/>
      <c r="AF53" s="3"/>
      <c r="AG53" s="3"/>
      <c r="AH53" s="3"/>
      <c r="AI53" s="3"/>
    </row>
    <row r="54" spans="1:35" x14ac:dyDescent="0.25">
      <c r="A54" s="3"/>
      <c r="B54" s="3"/>
      <c r="C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AB54" s="5"/>
      <c r="AC54" s="3"/>
      <c r="AD54" s="3"/>
      <c r="AE54" s="3"/>
      <c r="AF54" s="3"/>
      <c r="AG54" s="3"/>
      <c r="AH54" s="3"/>
      <c r="AI54" s="3"/>
    </row>
    <row r="55" spans="1:35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AB55" s="5"/>
      <c r="AC55" s="3"/>
      <c r="AD55" s="3"/>
      <c r="AE55" s="3"/>
      <c r="AF55" s="3"/>
      <c r="AG55" s="3"/>
      <c r="AH55" s="3"/>
      <c r="AI55" s="3"/>
    </row>
  </sheetData>
  <phoneticPr fontId="10" type="noConversion"/>
  <pageMargins left="1.1417322834645669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P65"/>
  <sheetViews>
    <sheetView zoomScale="90" workbookViewId="0">
      <pane xSplit="1" ySplit="2" topLeftCell="AE3" activePane="bottomRight" state="frozen"/>
      <selection pane="topRight" activeCell="B1" sqref="B1"/>
      <selection pane="bottomLeft" activeCell="A3" sqref="A3"/>
      <selection pane="bottomRight" activeCell="AE42" sqref="AE42"/>
    </sheetView>
  </sheetViews>
  <sheetFormatPr defaultRowHeight="12.5" x14ac:dyDescent="0.25"/>
  <cols>
    <col min="2" max="30" width="3.453125" hidden="1" customWidth="1"/>
    <col min="31" max="31" width="5.08984375" customWidth="1"/>
    <col min="32" max="32" width="4" customWidth="1"/>
    <col min="33" max="33" width="3" customWidth="1"/>
    <col min="34" max="34" width="5.08984375" customWidth="1"/>
    <col min="35" max="35" width="1.36328125" customWidth="1"/>
    <col min="36" max="36" width="4" customWidth="1"/>
    <col min="37" max="41" width="3.6328125" customWidth="1"/>
    <col min="42" max="42" width="4.90625" customWidth="1"/>
    <col min="44" max="44" width="5" customWidth="1"/>
    <col min="45" max="45" width="12.08984375" customWidth="1"/>
  </cols>
  <sheetData>
    <row r="1" spans="1:42" ht="15.5" x14ac:dyDescent="0.35">
      <c r="A1" s="8" t="s">
        <v>448</v>
      </c>
      <c r="B1" s="2"/>
      <c r="C1" s="2"/>
      <c r="D1" s="3"/>
      <c r="E1" s="3"/>
      <c r="F1" s="3"/>
      <c r="G1" s="3" t="s">
        <v>9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K1" s="3"/>
      <c r="AL1" s="3" t="s">
        <v>477</v>
      </c>
      <c r="AM1" s="3"/>
      <c r="AN1" s="3"/>
      <c r="AO1" s="3"/>
      <c r="AP1" s="3"/>
    </row>
    <row r="2" spans="1:42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5" t="s">
        <v>0</v>
      </c>
      <c r="AF2" s="5" t="s">
        <v>1</v>
      </c>
      <c r="AG2" s="5" t="s">
        <v>2</v>
      </c>
      <c r="AH2" s="3" t="s">
        <v>3</v>
      </c>
      <c r="AI2" s="3"/>
      <c r="AJ2" s="5" t="s">
        <v>54</v>
      </c>
      <c r="AK2" s="5" t="s">
        <v>4</v>
      </c>
      <c r="AL2" s="5" t="s">
        <v>5</v>
      </c>
      <c r="AM2" s="5" t="s">
        <v>6</v>
      </c>
      <c r="AN2" s="3" t="s">
        <v>342</v>
      </c>
      <c r="AO2" s="3"/>
      <c r="AP2" s="3"/>
    </row>
    <row r="3" spans="1:42" x14ac:dyDescent="0.25">
      <c r="A3" s="13" t="s">
        <v>367</v>
      </c>
      <c r="B3" s="3">
        <v>0</v>
      </c>
      <c r="C3" s="3">
        <v>3</v>
      </c>
      <c r="D3" s="3">
        <v>7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>
        <f t="shared" ref="AE3:AE23" si="0">SUM(A3:U3)</f>
        <v>10</v>
      </c>
      <c r="AF3" s="3">
        <f t="shared" ref="AF3:AF23" si="1">COUNT(B3:U3)</f>
        <v>3</v>
      </c>
      <c r="AG3" s="3"/>
      <c r="AH3" s="4">
        <f t="shared" ref="AH3:AH27" si="2">AE3/(AF3-AG3)</f>
        <v>3.3333333333333335</v>
      </c>
      <c r="AI3" s="4"/>
      <c r="AJ3" s="3"/>
      <c r="AK3" s="3"/>
      <c r="AL3" s="3"/>
      <c r="AM3" s="3">
        <v>4</v>
      </c>
      <c r="AN3" s="3">
        <f t="shared" ref="AN3:AN27" si="3">AF3+AM3</f>
        <v>7</v>
      </c>
      <c r="AO3" s="3"/>
      <c r="AP3" s="6">
        <v>116</v>
      </c>
    </row>
    <row r="4" spans="1:42" x14ac:dyDescent="0.25">
      <c r="A4" s="3" t="s">
        <v>393</v>
      </c>
      <c r="B4" s="3">
        <v>0</v>
      </c>
      <c r="C4" s="3">
        <v>37</v>
      </c>
      <c r="D4" s="3">
        <v>3</v>
      </c>
      <c r="E4" s="3">
        <v>38</v>
      </c>
      <c r="F4" s="3">
        <v>21</v>
      </c>
      <c r="G4" s="18">
        <v>50</v>
      </c>
      <c r="H4" s="18">
        <v>0</v>
      </c>
      <c r="I4" s="3">
        <v>8</v>
      </c>
      <c r="J4" s="3">
        <v>8</v>
      </c>
      <c r="K4" s="3">
        <v>19</v>
      </c>
      <c r="L4" s="3">
        <v>27</v>
      </c>
      <c r="M4" s="3">
        <v>18</v>
      </c>
      <c r="N4" s="3">
        <v>10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>
        <f t="shared" si="0"/>
        <v>239</v>
      </c>
      <c r="AF4" s="3">
        <f t="shared" si="1"/>
        <v>13</v>
      </c>
      <c r="AG4" s="3">
        <v>2</v>
      </c>
      <c r="AH4" s="4">
        <f t="shared" si="2"/>
        <v>21.727272727272727</v>
      </c>
      <c r="AI4" s="4"/>
      <c r="AJ4" s="3"/>
      <c r="AK4" s="3">
        <v>1</v>
      </c>
      <c r="AL4" s="3">
        <v>3</v>
      </c>
      <c r="AM4" s="3">
        <v>1</v>
      </c>
      <c r="AN4" s="3">
        <f t="shared" si="3"/>
        <v>14</v>
      </c>
      <c r="AO4" s="3"/>
      <c r="AP4" s="6">
        <v>120</v>
      </c>
    </row>
    <row r="5" spans="1:42" x14ac:dyDescent="0.25">
      <c r="A5" s="3" t="s">
        <v>423</v>
      </c>
      <c r="B5" s="3">
        <v>9</v>
      </c>
      <c r="C5" s="3">
        <v>45</v>
      </c>
      <c r="D5" s="3">
        <v>27</v>
      </c>
      <c r="E5" s="3">
        <v>15</v>
      </c>
      <c r="F5" s="3">
        <v>86</v>
      </c>
      <c r="G5" s="3">
        <v>9</v>
      </c>
      <c r="H5" s="3">
        <v>6</v>
      </c>
      <c r="I5" s="3">
        <v>26</v>
      </c>
      <c r="J5" s="3">
        <v>2</v>
      </c>
      <c r="K5" s="3">
        <v>21</v>
      </c>
      <c r="L5" s="3">
        <v>12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>
        <f t="shared" si="0"/>
        <v>258</v>
      </c>
      <c r="AF5" s="3">
        <f t="shared" si="1"/>
        <v>11</v>
      </c>
      <c r="AG5" s="3"/>
      <c r="AH5" s="4">
        <f t="shared" si="2"/>
        <v>23.454545454545453</v>
      </c>
      <c r="AI5" s="4"/>
      <c r="AJ5" s="3"/>
      <c r="AK5" s="3">
        <v>1</v>
      </c>
      <c r="AL5" s="3">
        <v>3</v>
      </c>
      <c r="AM5" s="3">
        <v>1</v>
      </c>
      <c r="AN5" s="3">
        <f>AF5+AM5</f>
        <v>12</v>
      </c>
      <c r="AO5" s="3"/>
      <c r="AP5" s="6">
        <v>125</v>
      </c>
    </row>
    <row r="6" spans="1:42" x14ac:dyDescent="0.25">
      <c r="A6" s="3" t="s">
        <v>449</v>
      </c>
      <c r="B6" s="18">
        <v>17</v>
      </c>
      <c r="C6" s="3">
        <v>9</v>
      </c>
      <c r="D6" s="3">
        <v>9</v>
      </c>
      <c r="E6" s="3">
        <v>2</v>
      </c>
      <c r="F6" s="3">
        <v>4</v>
      </c>
      <c r="G6" s="18">
        <v>7</v>
      </c>
      <c r="H6" s="3">
        <v>16</v>
      </c>
      <c r="I6" s="3">
        <v>21</v>
      </c>
      <c r="J6" s="3">
        <v>19</v>
      </c>
      <c r="K6" s="18">
        <v>4</v>
      </c>
      <c r="L6" s="3">
        <v>12</v>
      </c>
      <c r="M6" s="3">
        <v>1</v>
      </c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>
        <f t="shared" si="0"/>
        <v>121</v>
      </c>
      <c r="AF6" s="3">
        <f t="shared" si="1"/>
        <v>12</v>
      </c>
      <c r="AG6" s="3">
        <v>3</v>
      </c>
      <c r="AH6" s="4">
        <f t="shared" si="2"/>
        <v>13.444444444444445</v>
      </c>
      <c r="AI6" s="4"/>
      <c r="AJ6" s="3"/>
      <c r="AK6" s="3"/>
      <c r="AL6" s="3"/>
      <c r="AM6" s="3">
        <v>4</v>
      </c>
      <c r="AN6" s="3">
        <f t="shared" si="3"/>
        <v>16</v>
      </c>
      <c r="AO6" s="3"/>
      <c r="AP6" s="6">
        <v>115</v>
      </c>
    </row>
    <row r="7" spans="1:42" x14ac:dyDescent="0.25">
      <c r="A7" s="3" t="s">
        <v>115</v>
      </c>
      <c r="B7" s="18">
        <v>5</v>
      </c>
      <c r="C7" s="3">
        <v>9</v>
      </c>
      <c r="D7" s="18">
        <v>36</v>
      </c>
      <c r="E7" s="3">
        <v>11</v>
      </c>
      <c r="F7" s="3">
        <v>0</v>
      </c>
      <c r="G7" s="3">
        <v>1</v>
      </c>
      <c r="H7" s="3">
        <v>8</v>
      </c>
      <c r="I7" s="3">
        <v>9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>
        <f t="shared" si="0"/>
        <v>79</v>
      </c>
      <c r="AF7" s="3">
        <f t="shared" si="1"/>
        <v>8</v>
      </c>
      <c r="AG7" s="3">
        <v>2</v>
      </c>
      <c r="AH7" s="4">
        <f t="shared" si="2"/>
        <v>13.166666666666666</v>
      </c>
      <c r="AI7" s="4"/>
      <c r="AJ7" s="3"/>
      <c r="AK7" s="3"/>
      <c r="AL7" s="3">
        <v>1</v>
      </c>
      <c r="AM7" s="3">
        <v>7</v>
      </c>
      <c r="AN7" s="3">
        <f t="shared" si="3"/>
        <v>15</v>
      </c>
      <c r="AO7" s="3"/>
      <c r="AP7" s="6">
        <v>94</v>
      </c>
    </row>
    <row r="8" spans="1:42" x14ac:dyDescent="0.25">
      <c r="A8" s="3" t="s">
        <v>34</v>
      </c>
      <c r="B8" s="18">
        <v>50</v>
      </c>
      <c r="C8" s="3">
        <v>19</v>
      </c>
      <c r="D8" s="3">
        <v>14</v>
      </c>
      <c r="E8" s="3">
        <v>38</v>
      </c>
      <c r="F8" s="3">
        <v>21</v>
      </c>
      <c r="G8" s="3">
        <v>54</v>
      </c>
      <c r="H8" s="3">
        <v>4</v>
      </c>
      <c r="I8" s="3">
        <v>0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>
        <f t="shared" si="0"/>
        <v>200</v>
      </c>
      <c r="AF8" s="3">
        <f t="shared" si="1"/>
        <v>8</v>
      </c>
      <c r="AG8" s="3">
        <v>1</v>
      </c>
      <c r="AH8" s="4">
        <f t="shared" si="2"/>
        <v>28.571428571428573</v>
      </c>
      <c r="AI8" s="4"/>
      <c r="AJ8" s="3"/>
      <c r="AK8" s="3">
        <v>2</v>
      </c>
      <c r="AL8" s="3">
        <v>1</v>
      </c>
      <c r="AM8" s="3">
        <v>2</v>
      </c>
      <c r="AN8" s="3">
        <f t="shared" si="3"/>
        <v>10</v>
      </c>
      <c r="AO8" s="3"/>
      <c r="AP8" s="6">
        <v>56</v>
      </c>
    </row>
    <row r="9" spans="1:42" x14ac:dyDescent="0.25">
      <c r="A9" s="3" t="s">
        <v>104</v>
      </c>
      <c r="B9" s="3">
        <v>0</v>
      </c>
      <c r="C9" s="3">
        <v>45</v>
      </c>
      <c r="D9" s="3">
        <v>20</v>
      </c>
      <c r="E9" s="3">
        <v>2</v>
      </c>
      <c r="F9" s="3">
        <v>10</v>
      </c>
      <c r="G9" s="3">
        <v>35</v>
      </c>
      <c r="H9" s="3">
        <v>10</v>
      </c>
      <c r="I9" s="3">
        <v>4</v>
      </c>
      <c r="J9" s="3">
        <v>3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>
        <f t="shared" si="0"/>
        <v>129</v>
      </c>
      <c r="AF9" s="3">
        <f t="shared" si="1"/>
        <v>9</v>
      </c>
      <c r="AG9" s="3"/>
      <c r="AH9" s="4">
        <f t="shared" si="2"/>
        <v>14.333333333333334</v>
      </c>
      <c r="AI9" s="4"/>
      <c r="AJ9" s="3"/>
      <c r="AK9" s="3"/>
      <c r="AL9" s="3">
        <v>2</v>
      </c>
      <c r="AM9" s="3"/>
      <c r="AN9" s="3">
        <f t="shared" si="3"/>
        <v>9</v>
      </c>
      <c r="AO9" s="3"/>
      <c r="AP9" s="6">
        <v>91</v>
      </c>
    </row>
    <row r="10" spans="1:42" x14ac:dyDescent="0.25">
      <c r="A10" s="3" t="s">
        <v>398</v>
      </c>
      <c r="B10" s="3">
        <v>29</v>
      </c>
      <c r="C10" s="3">
        <v>25</v>
      </c>
      <c r="D10" s="3">
        <v>0</v>
      </c>
      <c r="E10" s="18">
        <v>19</v>
      </c>
      <c r="F10" s="3">
        <v>20</v>
      </c>
      <c r="G10" s="3">
        <v>17</v>
      </c>
      <c r="H10" s="3">
        <v>10</v>
      </c>
      <c r="I10" s="18">
        <v>9</v>
      </c>
      <c r="J10" s="3">
        <v>17</v>
      </c>
      <c r="K10" s="18">
        <v>14</v>
      </c>
      <c r="L10" s="18">
        <v>7</v>
      </c>
      <c r="M10" s="3">
        <v>16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>
        <f t="shared" si="0"/>
        <v>183</v>
      </c>
      <c r="AF10" s="3">
        <f t="shared" si="1"/>
        <v>12</v>
      </c>
      <c r="AG10" s="3">
        <v>4</v>
      </c>
      <c r="AH10" s="4">
        <f t="shared" si="2"/>
        <v>22.875</v>
      </c>
      <c r="AI10" s="4"/>
      <c r="AJ10" s="3"/>
      <c r="AK10" s="3"/>
      <c r="AL10" s="3">
        <v>2</v>
      </c>
      <c r="AM10" s="3"/>
      <c r="AN10" s="3">
        <f t="shared" si="3"/>
        <v>12</v>
      </c>
      <c r="AO10" s="3"/>
      <c r="AP10" s="6">
        <v>121</v>
      </c>
    </row>
    <row r="11" spans="1:42" x14ac:dyDescent="0.25">
      <c r="A11" s="3" t="s">
        <v>368</v>
      </c>
      <c r="B11" s="3">
        <v>17</v>
      </c>
      <c r="C11" s="3">
        <v>6</v>
      </c>
      <c r="D11" s="3">
        <v>3</v>
      </c>
      <c r="E11" s="3">
        <v>3</v>
      </c>
      <c r="F11" s="3">
        <v>3</v>
      </c>
      <c r="G11" s="3">
        <v>0</v>
      </c>
      <c r="H11" s="3">
        <v>1</v>
      </c>
      <c r="I11" s="3">
        <v>4</v>
      </c>
      <c r="J11" s="3">
        <v>19</v>
      </c>
      <c r="K11" s="18">
        <v>10</v>
      </c>
      <c r="L11" s="3">
        <v>4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>
        <f t="shared" si="0"/>
        <v>70</v>
      </c>
      <c r="AF11" s="3">
        <f t="shared" si="1"/>
        <v>11</v>
      </c>
      <c r="AG11" s="3">
        <v>1</v>
      </c>
      <c r="AH11" s="4">
        <f t="shared" si="2"/>
        <v>7</v>
      </c>
      <c r="AI11" s="4"/>
      <c r="AJ11" s="3"/>
      <c r="AK11" s="3"/>
      <c r="AL11" s="3"/>
      <c r="AM11" s="3">
        <v>1</v>
      </c>
      <c r="AN11" s="3">
        <f t="shared" si="3"/>
        <v>12</v>
      </c>
      <c r="AO11" s="3"/>
      <c r="AP11" s="6">
        <v>110</v>
      </c>
    </row>
    <row r="12" spans="1:42" x14ac:dyDescent="0.25">
      <c r="A12" s="3" t="s">
        <v>13</v>
      </c>
      <c r="B12" s="3">
        <v>0</v>
      </c>
      <c r="C12" s="3">
        <v>17</v>
      </c>
      <c r="D12" s="3">
        <v>2</v>
      </c>
      <c r="E12" s="3">
        <v>0</v>
      </c>
      <c r="F12" s="18">
        <v>8</v>
      </c>
      <c r="G12" s="18">
        <v>0</v>
      </c>
      <c r="H12" s="3">
        <v>13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>
        <f t="shared" si="0"/>
        <v>40</v>
      </c>
      <c r="AF12" s="3">
        <f t="shared" si="1"/>
        <v>7</v>
      </c>
      <c r="AG12" s="3">
        <v>2</v>
      </c>
      <c r="AH12" s="4">
        <f t="shared" si="2"/>
        <v>8</v>
      </c>
      <c r="AI12" s="4"/>
      <c r="AJ12" s="3"/>
      <c r="AK12" s="3"/>
      <c r="AL12" s="3"/>
      <c r="AM12" s="3">
        <v>2</v>
      </c>
      <c r="AN12" s="3">
        <f t="shared" si="3"/>
        <v>9</v>
      </c>
      <c r="AO12" s="3"/>
      <c r="AP12" s="6">
        <v>65</v>
      </c>
    </row>
    <row r="13" spans="1:42" x14ac:dyDescent="0.25">
      <c r="A13" s="3" t="s">
        <v>14</v>
      </c>
      <c r="B13" s="18">
        <v>12</v>
      </c>
      <c r="C13" s="18">
        <v>10</v>
      </c>
      <c r="D13" s="18">
        <v>0</v>
      </c>
      <c r="E13" s="18">
        <v>2</v>
      </c>
      <c r="F13" s="3">
        <v>18</v>
      </c>
      <c r="G13" s="18">
        <v>13</v>
      </c>
      <c r="H13" s="3">
        <v>9</v>
      </c>
      <c r="I13" s="3">
        <v>7</v>
      </c>
      <c r="J13" s="18">
        <v>22</v>
      </c>
      <c r="K13" s="3">
        <v>6</v>
      </c>
      <c r="L13" s="3">
        <v>9</v>
      </c>
      <c r="M13" s="18">
        <v>0</v>
      </c>
      <c r="N13" s="3">
        <v>21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>
        <f t="shared" si="0"/>
        <v>129</v>
      </c>
      <c r="AF13" s="3">
        <f t="shared" si="1"/>
        <v>13</v>
      </c>
      <c r="AG13" s="3">
        <v>7</v>
      </c>
      <c r="AH13" s="4">
        <f t="shared" si="2"/>
        <v>21.5</v>
      </c>
      <c r="AI13" s="4"/>
      <c r="AJ13" s="3"/>
      <c r="AK13" s="3"/>
      <c r="AL13" s="3"/>
      <c r="AM13" s="3">
        <v>9</v>
      </c>
      <c r="AN13" s="3">
        <f t="shared" si="3"/>
        <v>22</v>
      </c>
      <c r="AO13" s="3"/>
      <c r="AP13" s="6">
        <v>46</v>
      </c>
    </row>
    <row r="14" spans="1:42" x14ac:dyDescent="0.25">
      <c r="A14" s="3" t="s">
        <v>452</v>
      </c>
      <c r="B14" s="3">
        <v>0</v>
      </c>
      <c r="C14" s="18">
        <v>4</v>
      </c>
      <c r="D14" s="3">
        <v>0</v>
      </c>
      <c r="E14" s="3">
        <v>10</v>
      </c>
      <c r="F14" s="18">
        <v>0</v>
      </c>
      <c r="G14" s="3">
        <v>0</v>
      </c>
      <c r="H14" s="3">
        <v>1</v>
      </c>
      <c r="I14" s="3">
        <v>14</v>
      </c>
      <c r="J14" s="3">
        <v>0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>
        <f t="shared" si="0"/>
        <v>29</v>
      </c>
      <c r="AF14" s="3">
        <f t="shared" si="1"/>
        <v>9</v>
      </c>
      <c r="AG14" s="3">
        <v>2</v>
      </c>
      <c r="AH14" s="4">
        <f t="shared" si="2"/>
        <v>4.1428571428571432</v>
      </c>
      <c r="AI14" s="4"/>
      <c r="AJ14" s="3"/>
      <c r="AK14" s="3"/>
      <c r="AL14" s="3"/>
      <c r="AM14" s="3">
        <v>5</v>
      </c>
      <c r="AN14" s="3">
        <f t="shared" si="3"/>
        <v>14</v>
      </c>
      <c r="AO14" s="3"/>
      <c r="AP14" s="6">
        <v>131</v>
      </c>
    </row>
    <row r="15" spans="1:42" x14ac:dyDescent="0.25">
      <c r="A15" s="3" t="s">
        <v>434</v>
      </c>
      <c r="B15" s="3">
        <v>15</v>
      </c>
      <c r="C15" s="3">
        <v>9</v>
      </c>
      <c r="D15" s="3">
        <v>8</v>
      </c>
      <c r="E15" s="3">
        <v>1</v>
      </c>
      <c r="F15" s="3">
        <v>5</v>
      </c>
      <c r="G15" s="3">
        <v>3</v>
      </c>
      <c r="H15" s="18">
        <v>11</v>
      </c>
      <c r="I15" s="3">
        <v>22</v>
      </c>
      <c r="J15" s="3">
        <v>58</v>
      </c>
      <c r="K15" s="3">
        <v>17</v>
      </c>
      <c r="L15" s="3">
        <v>14</v>
      </c>
      <c r="M15" s="3">
        <v>21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>
        <f t="shared" si="0"/>
        <v>184</v>
      </c>
      <c r="AF15" s="3">
        <f t="shared" si="1"/>
        <v>12</v>
      </c>
      <c r="AG15" s="3">
        <v>1</v>
      </c>
      <c r="AH15" s="4">
        <f t="shared" si="2"/>
        <v>16.727272727272727</v>
      </c>
      <c r="AI15" s="4"/>
      <c r="AJ15" s="3"/>
      <c r="AK15" s="3">
        <v>1</v>
      </c>
      <c r="AL15" s="3"/>
      <c r="AM15" s="3"/>
      <c r="AN15" s="3">
        <f t="shared" si="3"/>
        <v>12</v>
      </c>
      <c r="AO15" s="3"/>
      <c r="AP15" s="6">
        <v>128</v>
      </c>
    </row>
    <row r="16" spans="1:42" x14ac:dyDescent="0.25">
      <c r="A16" s="3" t="s">
        <v>16</v>
      </c>
      <c r="B16" s="3">
        <v>21</v>
      </c>
      <c r="C16" s="3">
        <v>12</v>
      </c>
      <c r="D16" s="3">
        <v>11</v>
      </c>
      <c r="E16" s="18">
        <v>10</v>
      </c>
      <c r="F16" s="18">
        <v>7</v>
      </c>
      <c r="G16" s="18">
        <v>6</v>
      </c>
      <c r="H16" s="3">
        <v>13</v>
      </c>
      <c r="I16" s="18">
        <v>0</v>
      </c>
      <c r="J16" s="3">
        <v>9</v>
      </c>
      <c r="K16" s="18">
        <v>0</v>
      </c>
      <c r="L16" s="3">
        <v>14</v>
      </c>
      <c r="M16" s="18">
        <v>22</v>
      </c>
      <c r="N16" s="3">
        <v>3</v>
      </c>
      <c r="O16" s="18">
        <v>1</v>
      </c>
      <c r="P16" s="3">
        <v>0</v>
      </c>
      <c r="Q16" s="3">
        <v>28</v>
      </c>
      <c r="R16" s="3">
        <v>2</v>
      </c>
      <c r="S16" s="3">
        <v>38</v>
      </c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>
        <f t="shared" si="0"/>
        <v>197</v>
      </c>
      <c r="AF16" s="3">
        <f t="shared" si="1"/>
        <v>18</v>
      </c>
      <c r="AG16" s="3">
        <v>7</v>
      </c>
      <c r="AH16" s="4">
        <f t="shared" si="2"/>
        <v>17.90909090909091</v>
      </c>
      <c r="AI16" s="4"/>
      <c r="AJ16" s="3"/>
      <c r="AK16" s="3"/>
      <c r="AL16" s="3">
        <v>2</v>
      </c>
      <c r="AM16" s="3">
        <v>9</v>
      </c>
      <c r="AN16" s="3">
        <f t="shared" si="3"/>
        <v>27</v>
      </c>
      <c r="AO16" s="3"/>
      <c r="AP16" s="6">
        <v>66</v>
      </c>
    </row>
    <row r="17" spans="1:42" x14ac:dyDescent="0.25">
      <c r="A17" s="3" t="s">
        <v>453</v>
      </c>
      <c r="B17" s="3">
        <v>28</v>
      </c>
      <c r="C17" s="3">
        <v>30</v>
      </c>
      <c r="D17" s="3">
        <v>18</v>
      </c>
      <c r="E17" s="3">
        <v>1</v>
      </c>
      <c r="F17" s="18">
        <v>46</v>
      </c>
      <c r="G17" s="3">
        <v>2</v>
      </c>
      <c r="H17" s="3">
        <v>27</v>
      </c>
      <c r="I17" s="3">
        <v>79</v>
      </c>
      <c r="J17" s="3">
        <v>29</v>
      </c>
      <c r="K17" s="3">
        <v>58</v>
      </c>
      <c r="L17" s="3">
        <v>0</v>
      </c>
      <c r="M17" s="3">
        <v>4</v>
      </c>
      <c r="N17" s="3">
        <v>0</v>
      </c>
      <c r="O17" s="18">
        <v>24</v>
      </c>
      <c r="P17" s="3">
        <v>21</v>
      </c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>
        <f t="shared" si="0"/>
        <v>367</v>
      </c>
      <c r="AF17" s="3">
        <f t="shared" si="1"/>
        <v>15</v>
      </c>
      <c r="AG17" s="3">
        <v>2</v>
      </c>
      <c r="AH17" s="4">
        <f t="shared" si="2"/>
        <v>28.23076923076923</v>
      </c>
      <c r="AI17" s="4"/>
      <c r="AJ17" s="3"/>
      <c r="AK17" s="3">
        <v>2</v>
      </c>
      <c r="AL17" s="3">
        <v>5</v>
      </c>
      <c r="AM17" s="3">
        <v>1</v>
      </c>
      <c r="AN17" s="3">
        <f>AF17+AM17</f>
        <v>16</v>
      </c>
      <c r="AO17" s="3"/>
      <c r="AP17" s="6">
        <v>133</v>
      </c>
    </row>
    <row r="18" spans="1:42" x14ac:dyDescent="0.25">
      <c r="A18" s="3" t="s">
        <v>17</v>
      </c>
      <c r="B18" s="3">
        <v>14</v>
      </c>
      <c r="C18" s="3">
        <v>32</v>
      </c>
      <c r="D18" s="3">
        <v>56</v>
      </c>
      <c r="E18" s="3">
        <v>0</v>
      </c>
      <c r="F18" s="3">
        <v>21</v>
      </c>
      <c r="G18" s="3">
        <v>3</v>
      </c>
      <c r="H18" s="3">
        <v>4</v>
      </c>
      <c r="I18" s="3">
        <v>0</v>
      </c>
      <c r="J18" s="18">
        <v>9</v>
      </c>
      <c r="K18" s="3">
        <v>15</v>
      </c>
      <c r="L18" s="3">
        <v>13</v>
      </c>
      <c r="M18" s="3">
        <v>0</v>
      </c>
      <c r="N18" s="3">
        <v>3</v>
      </c>
      <c r="O18" s="3">
        <v>1</v>
      </c>
      <c r="P18" s="3">
        <v>24</v>
      </c>
      <c r="Q18" s="3">
        <v>1</v>
      </c>
      <c r="R18" s="3">
        <v>19</v>
      </c>
      <c r="S18" s="3">
        <v>2</v>
      </c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>
        <f t="shared" si="0"/>
        <v>217</v>
      </c>
      <c r="AF18" s="3">
        <f t="shared" si="1"/>
        <v>18</v>
      </c>
      <c r="AG18" s="3">
        <v>1</v>
      </c>
      <c r="AH18" s="4">
        <f t="shared" si="2"/>
        <v>12.764705882352942</v>
      </c>
      <c r="AI18" s="4"/>
      <c r="AJ18" s="3"/>
      <c r="AK18" s="3">
        <v>1</v>
      </c>
      <c r="AL18" s="3">
        <v>1</v>
      </c>
      <c r="AM18" s="3">
        <v>2</v>
      </c>
      <c r="AN18" s="3">
        <f t="shared" si="3"/>
        <v>20</v>
      </c>
      <c r="AO18" s="3"/>
      <c r="AP18" s="6">
        <v>70</v>
      </c>
    </row>
    <row r="19" spans="1:42" x14ac:dyDescent="0.25">
      <c r="A19" s="3" t="s">
        <v>454</v>
      </c>
      <c r="B19" s="3">
        <v>4</v>
      </c>
      <c r="C19" s="3">
        <v>6</v>
      </c>
      <c r="D19" s="3">
        <v>13</v>
      </c>
      <c r="E19" s="3">
        <v>9</v>
      </c>
      <c r="F19" s="3">
        <v>1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>
        <f t="shared" si="0"/>
        <v>33</v>
      </c>
      <c r="AF19" s="3">
        <f t="shared" si="1"/>
        <v>5</v>
      </c>
      <c r="AG19" s="3"/>
      <c r="AH19" s="4">
        <f t="shared" si="2"/>
        <v>6.6</v>
      </c>
      <c r="AI19" s="4"/>
      <c r="AJ19" s="3"/>
      <c r="AK19" s="3"/>
      <c r="AL19" s="3"/>
      <c r="AM19" s="3">
        <v>2</v>
      </c>
      <c r="AN19" s="3">
        <f t="shared" si="3"/>
        <v>7</v>
      </c>
      <c r="AO19" s="3"/>
      <c r="AP19" s="6">
        <v>130</v>
      </c>
    </row>
    <row r="20" spans="1:42" x14ac:dyDescent="0.25">
      <c r="A20" s="3" t="s">
        <v>369</v>
      </c>
      <c r="B20" s="3">
        <v>2</v>
      </c>
      <c r="C20" s="3">
        <v>1</v>
      </c>
      <c r="D20" s="18">
        <v>32</v>
      </c>
      <c r="E20" s="3">
        <v>0</v>
      </c>
      <c r="F20" s="3">
        <v>1</v>
      </c>
      <c r="G20" s="3">
        <v>9</v>
      </c>
      <c r="H20" s="3">
        <v>9</v>
      </c>
      <c r="I20" s="3">
        <v>2</v>
      </c>
      <c r="J20" s="3">
        <v>0</v>
      </c>
      <c r="K20" s="3">
        <v>2</v>
      </c>
      <c r="L20" s="3">
        <v>10</v>
      </c>
      <c r="M20" s="3">
        <v>3</v>
      </c>
      <c r="N20" s="3">
        <v>2</v>
      </c>
      <c r="O20" s="3">
        <v>5</v>
      </c>
      <c r="P20" s="18">
        <v>18</v>
      </c>
      <c r="Q20" s="3">
        <v>20</v>
      </c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>
        <f t="shared" si="0"/>
        <v>116</v>
      </c>
      <c r="AF20" s="3">
        <f t="shared" si="1"/>
        <v>16</v>
      </c>
      <c r="AG20" s="3">
        <v>2</v>
      </c>
      <c r="AH20" s="4">
        <f t="shared" si="2"/>
        <v>8.2857142857142865</v>
      </c>
      <c r="AI20" s="4"/>
      <c r="AJ20" s="3"/>
      <c r="AK20" s="3"/>
      <c r="AL20" s="3">
        <v>1</v>
      </c>
      <c r="AM20" s="3">
        <v>2</v>
      </c>
      <c r="AN20" s="3">
        <f t="shared" si="3"/>
        <v>18</v>
      </c>
      <c r="AO20" s="3"/>
      <c r="AP20" s="6">
        <v>111</v>
      </c>
    </row>
    <row r="21" spans="1:42" x14ac:dyDescent="0.25">
      <c r="A21" s="3" t="s">
        <v>52</v>
      </c>
      <c r="B21" s="3">
        <v>2</v>
      </c>
      <c r="C21" s="3">
        <v>14</v>
      </c>
      <c r="D21" s="3">
        <v>12</v>
      </c>
      <c r="E21" s="3">
        <v>3</v>
      </c>
      <c r="F21" s="3">
        <v>7</v>
      </c>
      <c r="G21" s="3">
        <v>2</v>
      </c>
      <c r="H21" s="3">
        <v>18</v>
      </c>
      <c r="I21" s="3">
        <v>2</v>
      </c>
      <c r="J21" s="3">
        <v>12</v>
      </c>
      <c r="K21" s="3">
        <v>1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>
        <f t="shared" si="0"/>
        <v>73</v>
      </c>
      <c r="AF21" s="3">
        <f t="shared" si="1"/>
        <v>10</v>
      </c>
      <c r="AG21" s="3"/>
      <c r="AH21" s="4">
        <f t="shared" si="2"/>
        <v>7.3</v>
      </c>
      <c r="AI21" s="4"/>
      <c r="AJ21" s="3"/>
      <c r="AK21" s="3"/>
      <c r="AL21" s="3"/>
      <c r="AM21" s="3"/>
      <c r="AN21" s="3">
        <f t="shared" si="3"/>
        <v>10</v>
      </c>
      <c r="AO21" s="3"/>
      <c r="AP21" s="6">
        <v>1</v>
      </c>
    </row>
    <row r="22" spans="1:42" x14ac:dyDescent="0.25">
      <c r="A22" s="3" t="s">
        <v>20</v>
      </c>
      <c r="B22" s="3">
        <v>2</v>
      </c>
      <c r="C22" s="3">
        <v>27</v>
      </c>
      <c r="D22" s="3">
        <v>20</v>
      </c>
      <c r="E22" s="3">
        <v>1</v>
      </c>
      <c r="F22" s="3">
        <v>33</v>
      </c>
      <c r="G22" s="3">
        <v>7</v>
      </c>
      <c r="H22" s="3">
        <v>0</v>
      </c>
      <c r="I22" s="3">
        <v>27</v>
      </c>
      <c r="J22" s="3">
        <v>3</v>
      </c>
      <c r="K22" s="18">
        <v>6</v>
      </c>
      <c r="L22" s="3">
        <v>5</v>
      </c>
      <c r="M22" s="18">
        <v>23</v>
      </c>
      <c r="N22" s="18">
        <v>2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>
        <f t="shared" si="0"/>
        <v>156</v>
      </c>
      <c r="AF22" s="3">
        <f t="shared" si="1"/>
        <v>13</v>
      </c>
      <c r="AG22" s="3">
        <v>3</v>
      </c>
      <c r="AH22" s="4">
        <f t="shared" si="2"/>
        <v>15.6</v>
      </c>
      <c r="AI22" s="4"/>
      <c r="AJ22" s="3"/>
      <c r="AK22" s="3"/>
      <c r="AL22" s="3">
        <v>3</v>
      </c>
      <c r="AM22" s="3">
        <v>8</v>
      </c>
      <c r="AN22" s="3">
        <f t="shared" si="3"/>
        <v>21</v>
      </c>
      <c r="AO22" s="3"/>
      <c r="AP22" s="6">
        <v>58</v>
      </c>
    </row>
    <row r="23" spans="1:42" x14ac:dyDescent="0.25">
      <c r="A23" s="3" t="s">
        <v>21</v>
      </c>
      <c r="B23" s="3">
        <v>5</v>
      </c>
      <c r="C23" s="3">
        <v>3</v>
      </c>
      <c r="D23" s="3">
        <v>0</v>
      </c>
      <c r="E23" s="3">
        <v>12</v>
      </c>
      <c r="F23" s="3">
        <v>20</v>
      </c>
      <c r="G23" s="18">
        <v>20</v>
      </c>
      <c r="H23" s="3">
        <v>5</v>
      </c>
      <c r="I23" s="3">
        <v>8</v>
      </c>
      <c r="J23" s="18">
        <v>5</v>
      </c>
      <c r="K23" s="3">
        <v>11</v>
      </c>
      <c r="L23" s="18">
        <v>30</v>
      </c>
      <c r="M23" s="3">
        <v>5</v>
      </c>
      <c r="N23" s="3">
        <v>0</v>
      </c>
      <c r="O23" s="3">
        <v>2</v>
      </c>
      <c r="P23" s="3">
        <v>0</v>
      </c>
      <c r="Q23" s="3">
        <v>20</v>
      </c>
      <c r="R23" s="3">
        <v>12</v>
      </c>
      <c r="S23" s="3">
        <v>24</v>
      </c>
      <c r="T23" s="3">
        <v>19</v>
      </c>
      <c r="U23" s="3">
        <v>0</v>
      </c>
      <c r="V23" s="3"/>
      <c r="W23" s="3"/>
      <c r="X23" s="3"/>
      <c r="Y23" s="3"/>
      <c r="Z23" s="3"/>
      <c r="AA23" s="3"/>
      <c r="AB23" s="3"/>
      <c r="AC23" s="3"/>
      <c r="AD23" s="3"/>
      <c r="AE23" s="3">
        <f t="shared" si="0"/>
        <v>201</v>
      </c>
      <c r="AF23" s="3">
        <f t="shared" si="1"/>
        <v>20</v>
      </c>
      <c r="AG23" s="3">
        <v>3</v>
      </c>
      <c r="AH23" s="4">
        <f t="shared" si="2"/>
        <v>11.823529411764707</v>
      </c>
      <c r="AI23" s="4"/>
      <c r="AJ23" s="3"/>
      <c r="AK23" s="3"/>
      <c r="AL23" s="3">
        <v>1</v>
      </c>
      <c r="AM23" s="3">
        <v>9</v>
      </c>
      <c r="AN23" s="3">
        <f>AF23+AM23</f>
        <v>29</v>
      </c>
      <c r="AO23" s="3"/>
      <c r="AP23" s="6">
        <v>60</v>
      </c>
    </row>
    <row r="24" spans="1:42" x14ac:dyDescent="0.25">
      <c r="A24" s="3" t="s">
        <v>432</v>
      </c>
      <c r="B24" s="18">
        <v>52</v>
      </c>
      <c r="C24" s="3">
        <v>49</v>
      </c>
      <c r="D24" s="3">
        <v>16</v>
      </c>
      <c r="E24" s="3">
        <v>54</v>
      </c>
      <c r="F24" s="18">
        <v>51</v>
      </c>
      <c r="G24" s="3">
        <v>13</v>
      </c>
      <c r="H24" s="18">
        <v>67</v>
      </c>
      <c r="I24" s="3">
        <v>95</v>
      </c>
      <c r="J24" s="3">
        <v>19</v>
      </c>
      <c r="K24" s="3">
        <v>22</v>
      </c>
      <c r="L24" s="18">
        <v>117</v>
      </c>
      <c r="M24" s="3">
        <v>21</v>
      </c>
      <c r="N24" s="3">
        <v>6</v>
      </c>
      <c r="O24" s="3">
        <v>9</v>
      </c>
      <c r="P24" s="3">
        <v>21</v>
      </c>
      <c r="Q24" s="3">
        <v>14</v>
      </c>
      <c r="R24" s="3">
        <v>20</v>
      </c>
      <c r="S24" s="3">
        <v>6</v>
      </c>
      <c r="T24" s="3">
        <v>1</v>
      </c>
      <c r="U24" s="3">
        <v>23</v>
      </c>
      <c r="V24" s="3">
        <v>35</v>
      </c>
      <c r="W24" s="3">
        <v>40</v>
      </c>
      <c r="X24" s="3">
        <v>4</v>
      </c>
      <c r="Y24" s="3">
        <v>22</v>
      </c>
      <c r="Z24" s="3">
        <v>4</v>
      </c>
      <c r="AA24" s="18">
        <v>52</v>
      </c>
      <c r="AB24" s="3">
        <v>22</v>
      </c>
      <c r="AC24" s="3">
        <v>26</v>
      </c>
      <c r="AD24" s="3">
        <v>39</v>
      </c>
      <c r="AE24" s="3">
        <f>SUM(A24:AD24)</f>
        <v>920</v>
      </c>
      <c r="AF24" s="3">
        <f>COUNT(B24:AD24)</f>
        <v>29</v>
      </c>
      <c r="AG24" s="3">
        <v>5</v>
      </c>
      <c r="AH24" s="4">
        <f t="shared" si="2"/>
        <v>38.333333333333336</v>
      </c>
      <c r="AI24" s="4"/>
      <c r="AJ24" s="3">
        <v>1</v>
      </c>
      <c r="AK24" s="3">
        <v>6</v>
      </c>
      <c r="AL24" s="3">
        <v>5</v>
      </c>
      <c r="AM24" s="3"/>
      <c r="AN24" s="3">
        <f>AF24+AM24</f>
        <v>29</v>
      </c>
      <c r="AO24" s="3"/>
      <c r="AP24" s="6">
        <v>127</v>
      </c>
    </row>
    <row r="25" spans="1:42" x14ac:dyDescent="0.25">
      <c r="A25" s="3" t="s">
        <v>370</v>
      </c>
      <c r="B25" s="3">
        <v>5</v>
      </c>
      <c r="C25" s="3">
        <v>12</v>
      </c>
      <c r="D25" s="18">
        <v>32</v>
      </c>
      <c r="E25" s="18">
        <v>103</v>
      </c>
      <c r="F25" s="3">
        <v>9</v>
      </c>
      <c r="G25" s="3">
        <v>13</v>
      </c>
      <c r="H25" s="3">
        <v>9</v>
      </c>
      <c r="I25" s="3">
        <v>2</v>
      </c>
      <c r="J25" s="3">
        <v>36</v>
      </c>
      <c r="K25" s="3">
        <v>34</v>
      </c>
      <c r="L25" s="3">
        <v>15</v>
      </c>
      <c r="M25" s="3">
        <v>7</v>
      </c>
      <c r="N25" s="18">
        <v>100</v>
      </c>
      <c r="O25" s="18">
        <v>58</v>
      </c>
      <c r="P25" s="3">
        <v>1</v>
      </c>
      <c r="Q25" s="3">
        <v>21</v>
      </c>
      <c r="R25" s="3">
        <v>0</v>
      </c>
      <c r="S25" s="3">
        <v>59</v>
      </c>
      <c r="T25" s="3">
        <v>52</v>
      </c>
      <c r="U25" s="18">
        <v>77</v>
      </c>
      <c r="V25" s="3">
        <v>20</v>
      </c>
      <c r="W25" s="3">
        <v>0</v>
      </c>
      <c r="X25" s="3">
        <v>28</v>
      </c>
      <c r="Y25" s="3"/>
      <c r="Z25" s="3"/>
      <c r="AA25" s="3"/>
      <c r="AB25" s="3"/>
      <c r="AC25" s="3"/>
      <c r="AD25" s="3"/>
      <c r="AE25" s="3">
        <f>SUM(A25:X25)</f>
        <v>693</v>
      </c>
      <c r="AF25" s="3">
        <f>COUNT(B25:X25)</f>
        <v>23</v>
      </c>
      <c r="AG25" s="3">
        <v>5</v>
      </c>
      <c r="AH25" s="4">
        <f t="shared" si="2"/>
        <v>38.5</v>
      </c>
      <c r="AI25" s="4"/>
      <c r="AJ25" s="3">
        <v>2</v>
      </c>
      <c r="AK25" s="3">
        <v>4</v>
      </c>
      <c r="AL25" s="3">
        <v>4</v>
      </c>
      <c r="AM25" s="3"/>
      <c r="AN25" s="3">
        <f t="shared" si="3"/>
        <v>23</v>
      </c>
      <c r="AO25" s="3"/>
      <c r="AP25" s="6">
        <v>113</v>
      </c>
    </row>
    <row r="26" spans="1:42" x14ac:dyDescent="0.25">
      <c r="A26" s="3" t="s">
        <v>209</v>
      </c>
      <c r="B26" s="3">
        <v>2</v>
      </c>
      <c r="C26" s="3">
        <v>0</v>
      </c>
      <c r="D26" s="18">
        <v>3</v>
      </c>
      <c r="E26" s="3">
        <v>2</v>
      </c>
      <c r="F26" s="3">
        <v>0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>
        <f>SUM(A26:U26)</f>
        <v>7</v>
      </c>
      <c r="AF26" s="3">
        <f>COUNT(B26:U26)</f>
        <v>5</v>
      </c>
      <c r="AG26" s="3">
        <v>1</v>
      </c>
      <c r="AH26" s="4">
        <f t="shared" si="2"/>
        <v>1.75</v>
      </c>
      <c r="AI26" s="4"/>
      <c r="AJ26" s="3"/>
      <c r="AK26" s="3"/>
      <c r="AL26" s="3"/>
      <c r="AM26" s="3">
        <v>14</v>
      </c>
      <c r="AN26" s="3">
        <f t="shared" si="3"/>
        <v>19</v>
      </c>
      <c r="AO26" s="3"/>
      <c r="AP26" s="6">
        <v>61</v>
      </c>
    </row>
    <row r="27" spans="1:42" x14ac:dyDescent="0.25">
      <c r="A27" s="3" t="s">
        <v>435</v>
      </c>
      <c r="B27" s="3">
        <v>0</v>
      </c>
      <c r="C27" s="3">
        <v>5</v>
      </c>
      <c r="D27" s="3">
        <v>0</v>
      </c>
      <c r="E27" s="3">
        <v>0</v>
      </c>
      <c r="F27" s="18">
        <v>5</v>
      </c>
      <c r="G27" s="18">
        <v>4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>
        <f>SUM(A27:U27)</f>
        <v>14</v>
      </c>
      <c r="AF27" s="3">
        <f>COUNT(B27:U27)</f>
        <v>6</v>
      </c>
      <c r="AG27" s="3">
        <v>2</v>
      </c>
      <c r="AH27" s="4">
        <f t="shared" si="2"/>
        <v>3.5</v>
      </c>
      <c r="AI27" s="4"/>
      <c r="AJ27" s="3"/>
      <c r="AK27" s="3"/>
      <c r="AL27" s="3"/>
      <c r="AM27" s="3">
        <v>7</v>
      </c>
      <c r="AN27" s="3">
        <f t="shared" si="3"/>
        <v>13</v>
      </c>
      <c r="AO27" s="3"/>
      <c r="AP27" s="6">
        <v>129</v>
      </c>
    </row>
    <row r="28" spans="1:42" x14ac:dyDescent="0.25">
      <c r="A28" s="6" t="s">
        <v>281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6"/>
    </row>
    <row r="29" spans="1:42" x14ac:dyDescent="0.25">
      <c r="A29" s="3" t="s">
        <v>450</v>
      </c>
      <c r="B29" s="3">
        <v>19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>
        <f t="shared" ref="AE29:AE41" si="4">SUM(A29:U29)</f>
        <v>19</v>
      </c>
      <c r="AF29" s="3">
        <f t="shared" ref="AF29:AF41" si="5">COUNT(B29:U29)</f>
        <v>1</v>
      </c>
      <c r="AG29" s="3"/>
      <c r="AH29" s="4"/>
      <c r="AI29" s="4"/>
      <c r="AJ29" s="3"/>
      <c r="AK29" s="3"/>
      <c r="AL29" s="3"/>
      <c r="AM29" s="3"/>
      <c r="AN29" s="3">
        <f t="shared" ref="AN29:AN41" si="6">AF29+AM29</f>
        <v>1</v>
      </c>
      <c r="AO29" s="3"/>
      <c r="AP29" s="6">
        <v>135</v>
      </c>
    </row>
    <row r="30" spans="1:42" x14ac:dyDescent="0.25">
      <c r="A30" s="3" t="s">
        <v>11</v>
      </c>
      <c r="B30" s="3">
        <v>1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>
        <f t="shared" si="4"/>
        <v>1</v>
      </c>
      <c r="AF30" s="3">
        <f t="shared" si="5"/>
        <v>1</v>
      </c>
      <c r="AG30" s="3"/>
      <c r="AH30" s="4"/>
      <c r="AI30" s="4"/>
      <c r="AJ30" s="3"/>
      <c r="AK30" s="3"/>
      <c r="AL30" s="3"/>
      <c r="AM30" s="3">
        <v>1</v>
      </c>
      <c r="AN30" s="3">
        <f t="shared" si="6"/>
        <v>2</v>
      </c>
      <c r="AO30" s="3"/>
      <c r="AP30" s="6">
        <v>63</v>
      </c>
    </row>
    <row r="31" spans="1:42" x14ac:dyDescent="0.25">
      <c r="A31" s="3" t="s">
        <v>365</v>
      </c>
      <c r="B31" s="18">
        <v>13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>
        <f t="shared" si="4"/>
        <v>13</v>
      </c>
      <c r="AF31" s="3">
        <f t="shared" si="5"/>
        <v>1</v>
      </c>
      <c r="AG31" s="3">
        <v>1</v>
      </c>
      <c r="AH31" s="4"/>
      <c r="AI31" s="4"/>
      <c r="AJ31" s="3"/>
      <c r="AK31" s="3"/>
      <c r="AL31" s="3"/>
      <c r="AM31" s="3"/>
      <c r="AN31" s="3">
        <f t="shared" si="6"/>
        <v>1</v>
      </c>
      <c r="AO31" s="3"/>
      <c r="AP31" s="6">
        <v>107</v>
      </c>
    </row>
    <row r="32" spans="1:42" x14ac:dyDescent="0.25">
      <c r="A32" s="3" t="s">
        <v>59</v>
      </c>
      <c r="B32" s="18">
        <v>3</v>
      </c>
      <c r="C32" s="18">
        <v>9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>
        <f t="shared" si="4"/>
        <v>12</v>
      </c>
      <c r="AF32" s="3">
        <f t="shared" si="5"/>
        <v>2</v>
      </c>
      <c r="AG32" s="3">
        <v>2</v>
      </c>
      <c r="AH32" s="4"/>
      <c r="AI32" s="4"/>
      <c r="AJ32" s="3"/>
      <c r="AK32" s="3"/>
      <c r="AL32" s="3"/>
      <c r="AM32" s="3">
        <v>3</v>
      </c>
      <c r="AN32" s="3">
        <f t="shared" si="6"/>
        <v>5</v>
      </c>
      <c r="AO32" s="3"/>
      <c r="AP32" s="6">
        <v>85</v>
      </c>
    </row>
    <row r="33" spans="1:42" x14ac:dyDescent="0.25">
      <c r="A33" s="3" t="s">
        <v>105</v>
      </c>
      <c r="B33" s="3">
        <v>15</v>
      </c>
      <c r="C33" s="3">
        <v>25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>
        <f t="shared" si="4"/>
        <v>40</v>
      </c>
      <c r="AF33" s="3">
        <f t="shared" si="5"/>
        <v>2</v>
      </c>
      <c r="AG33" s="3"/>
      <c r="AH33" s="4"/>
      <c r="AI33" s="4"/>
      <c r="AJ33" s="3"/>
      <c r="AK33" s="3"/>
      <c r="AL33" s="3">
        <v>1</v>
      </c>
      <c r="AM33" s="3"/>
      <c r="AN33" s="3">
        <f t="shared" si="6"/>
        <v>2</v>
      </c>
      <c r="AO33" s="3"/>
      <c r="AP33" s="6">
        <v>90</v>
      </c>
    </row>
    <row r="34" spans="1:42" x14ac:dyDescent="0.25">
      <c r="A34" s="3" t="s">
        <v>280</v>
      </c>
      <c r="B34" s="3">
        <v>8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>
        <f t="shared" si="4"/>
        <v>8</v>
      </c>
      <c r="AF34" s="3">
        <f t="shared" si="5"/>
        <v>1</v>
      </c>
      <c r="AG34" s="3"/>
      <c r="AH34" s="4"/>
      <c r="AI34" s="4"/>
      <c r="AJ34" s="3"/>
      <c r="AK34" s="3"/>
      <c r="AL34" s="3"/>
      <c r="AM34" s="3"/>
      <c r="AN34" s="3">
        <f t="shared" si="6"/>
        <v>1</v>
      </c>
      <c r="AO34" s="3"/>
      <c r="AP34" s="6">
        <v>100</v>
      </c>
    </row>
    <row r="35" spans="1:42" x14ac:dyDescent="0.25">
      <c r="A35" s="3" t="s">
        <v>475</v>
      </c>
      <c r="B35" s="3">
        <v>6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>
        <f t="shared" si="4"/>
        <v>6</v>
      </c>
      <c r="AF35" s="3">
        <f t="shared" si="5"/>
        <v>1</v>
      </c>
      <c r="AN35" s="3">
        <f t="shared" si="6"/>
        <v>1</v>
      </c>
      <c r="AP35" s="15" t="s">
        <v>381</v>
      </c>
    </row>
    <row r="36" spans="1:42" x14ac:dyDescent="0.25">
      <c r="A36" s="3" t="s">
        <v>474</v>
      </c>
      <c r="B36" s="3">
        <v>0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>
        <f t="shared" si="4"/>
        <v>0</v>
      </c>
      <c r="AF36" s="3">
        <f t="shared" si="5"/>
        <v>1</v>
      </c>
      <c r="AN36" s="3">
        <f t="shared" si="6"/>
        <v>1</v>
      </c>
      <c r="AP36" s="15" t="s">
        <v>381</v>
      </c>
    </row>
    <row r="37" spans="1:42" x14ac:dyDescent="0.25">
      <c r="A37" s="3" t="s">
        <v>473</v>
      </c>
      <c r="B37" s="3">
        <v>3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>
        <f t="shared" si="4"/>
        <v>3</v>
      </c>
      <c r="AF37" s="3">
        <f t="shared" si="5"/>
        <v>1</v>
      </c>
      <c r="AN37" s="3">
        <f t="shared" si="6"/>
        <v>1</v>
      </c>
      <c r="AP37" s="15" t="s">
        <v>381</v>
      </c>
    </row>
    <row r="38" spans="1:42" x14ac:dyDescent="0.25">
      <c r="A38" s="3" t="s">
        <v>366</v>
      </c>
      <c r="B38" s="3">
        <v>0</v>
      </c>
      <c r="C38" s="3">
        <v>2</v>
      </c>
      <c r="D38" s="3">
        <v>10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>
        <f t="shared" si="4"/>
        <v>12</v>
      </c>
      <c r="AF38" s="3">
        <f t="shared" si="5"/>
        <v>3</v>
      </c>
      <c r="AG38" s="3"/>
      <c r="AH38" s="4"/>
      <c r="AI38" s="4"/>
      <c r="AJ38" s="3"/>
      <c r="AK38" s="3"/>
      <c r="AL38" s="3"/>
      <c r="AM38" s="3"/>
      <c r="AN38" s="3">
        <f t="shared" si="6"/>
        <v>3</v>
      </c>
      <c r="AO38" s="3"/>
      <c r="AP38" s="6">
        <v>108</v>
      </c>
    </row>
    <row r="39" spans="1:42" x14ac:dyDescent="0.25">
      <c r="A39" s="3" t="s">
        <v>19</v>
      </c>
      <c r="B39" s="3">
        <v>3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>
        <f t="shared" si="4"/>
        <v>3</v>
      </c>
      <c r="AF39" s="3">
        <f t="shared" si="5"/>
        <v>1</v>
      </c>
      <c r="AG39" s="3"/>
      <c r="AH39" s="4"/>
      <c r="AI39" s="4"/>
      <c r="AJ39" s="3"/>
      <c r="AK39" s="3"/>
      <c r="AL39" s="3"/>
      <c r="AM39" s="3">
        <v>2</v>
      </c>
      <c r="AN39" s="3">
        <f t="shared" si="6"/>
        <v>3</v>
      </c>
      <c r="AO39" s="3"/>
      <c r="AP39" s="6">
        <v>8</v>
      </c>
    </row>
    <row r="40" spans="1:42" x14ac:dyDescent="0.25">
      <c r="A40" s="3" t="s">
        <v>455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>
        <f t="shared" si="4"/>
        <v>0</v>
      </c>
      <c r="AF40" s="3">
        <f t="shared" si="5"/>
        <v>0</v>
      </c>
      <c r="AG40" s="3"/>
      <c r="AH40" s="4"/>
      <c r="AI40" s="4"/>
      <c r="AJ40" s="3"/>
      <c r="AK40" s="3"/>
      <c r="AL40" s="3"/>
      <c r="AM40" s="3">
        <v>3</v>
      </c>
      <c r="AN40" s="3">
        <f t="shared" si="6"/>
        <v>3</v>
      </c>
      <c r="AO40" s="3"/>
      <c r="AP40" s="6">
        <v>134</v>
      </c>
    </row>
    <row r="41" spans="1:42" x14ac:dyDescent="0.25">
      <c r="A41" s="3" t="s">
        <v>451</v>
      </c>
      <c r="B41" s="3">
        <v>6</v>
      </c>
      <c r="C41" s="3">
        <v>0</v>
      </c>
      <c r="D41" s="3">
        <v>0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>
        <f t="shared" si="4"/>
        <v>6</v>
      </c>
      <c r="AF41" s="3">
        <f t="shared" si="5"/>
        <v>3</v>
      </c>
      <c r="AG41" s="3"/>
      <c r="AH41" s="4"/>
      <c r="AI41" s="4"/>
      <c r="AJ41" s="3"/>
      <c r="AK41" s="3"/>
      <c r="AL41" s="3"/>
      <c r="AM41" s="3"/>
      <c r="AN41" s="3">
        <f t="shared" si="6"/>
        <v>3</v>
      </c>
      <c r="AO41" s="3"/>
      <c r="AP41" s="6">
        <v>136</v>
      </c>
    </row>
    <row r="42" spans="1:42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>
        <f>SUM(AE3:AE41)</f>
        <v>4788</v>
      </c>
      <c r="AF42" s="3">
        <f>SUM(AF3:AF41)</f>
        <v>324</v>
      </c>
      <c r="AG42" s="3">
        <f>SUM(AG3:AG41)</f>
        <v>59</v>
      </c>
      <c r="AH42" s="4">
        <f>AE42/(AF42-AG42)</f>
        <v>18.067924528301887</v>
      </c>
      <c r="AI42" s="4"/>
      <c r="AJ42" s="3">
        <f>SUM(AJ3:AJ41)</f>
        <v>3</v>
      </c>
      <c r="AK42" s="3">
        <f>SUM(AK3:AK41)</f>
        <v>18</v>
      </c>
      <c r="AL42" s="3">
        <f>SUM(AL3:AL41)</f>
        <v>35</v>
      </c>
      <c r="AM42" s="3">
        <f>SUM(AM3:AM41)</f>
        <v>99</v>
      </c>
      <c r="AN42" s="3">
        <f>SUM(AN3:AN41)</f>
        <v>423</v>
      </c>
      <c r="AO42" s="3"/>
      <c r="AP42" s="3"/>
    </row>
    <row r="43" spans="1:42" x14ac:dyDescent="0.25">
      <c r="A43" s="3"/>
      <c r="B43" s="3"/>
      <c r="C43" s="3"/>
      <c r="D43" s="3"/>
      <c r="E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</row>
    <row r="44" spans="1:42" x14ac:dyDescent="0.25">
      <c r="A44" s="3"/>
      <c r="B44" s="3"/>
      <c r="C44" s="3"/>
      <c r="D44" s="3"/>
      <c r="E44" s="3"/>
      <c r="O44" s="3"/>
      <c r="P44" s="3"/>
      <c r="AB44" s="3"/>
      <c r="AE44" s="6" t="s">
        <v>26</v>
      </c>
      <c r="AF44" s="3"/>
      <c r="AG44" s="3"/>
      <c r="AH44" s="3"/>
      <c r="AI44" s="3"/>
      <c r="AJ44" s="3"/>
      <c r="AK44" s="3"/>
      <c r="AL44" s="3"/>
      <c r="AM44" s="3"/>
      <c r="AO44" s="3"/>
      <c r="AP44" s="3"/>
    </row>
    <row r="45" spans="1:42" x14ac:dyDescent="0.25">
      <c r="A45" s="3"/>
      <c r="B45" s="3"/>
      <c r="C45" s="3"/>
      <c r="D45" s="3"/>
      <c r="E45" s="3"/>
      <c r="O45" s="3"/>
      <c r="P45" s="3"/>
      <c r="AB45" s="3"/>
      <c r="AE45" s="3" t="s">
        <v>439</v>
      </c>
      <c r="AF45" s="3"/>
      <c r="AH45" s="7" t="s">
        <v>457</v>
      </c>
      <c r="AI45" s="3" t="s">
        <v>419</v>
      </c>
      <c r="AJ45" s="3"/>
      <c r="AK45" s="3"/>
      <c r="AL45" s="3" t="s">
        <v>299</v>
      </c>
      <c r="AM45" s="3"/>
      <c r="AO45" s="3"/>
      <c r="AP45" s="3"/>
    </row>
    <row r="46" spans="1:42" x14ac:dyDescent="0.25">
      <c r="A46" s="3"/>
      <c r="B46" s="3"/>
      <c r="C46" s="3"/>
      <c r="D46" s="3"/>
      <c r="E46" s="3"/>
      <c r="O46" s="3"/>
      <c r="P46" s="3"/>
      <c r="AB46" s="3"/>
      <c r="AE46" s="3" t="s">
        <v>385</v>
      </c>
      <c r="AF46" s="3"/>
      <c r="AH46" s="7" t="s">
        <v>462</v>
      </c>
      <c r="AI46" s="3" t="s">
        <v>422</v>
      </c>
      <c r="AJ46" s="3"/>
      <c r="AK46" s="3"/>
      <c r="AL46" s="3" t="s">
        <v>148</v>
      </c>
      <c r="AM46" s="3"/>
      <c r="AO46" s="3"/>
      <c r="AP46" s="3"/>
    </row>
    <row r="47" spans="1:42" x14ac:dyDescent="0.25">
      <c r="A47" s="3"/>
      <c r="B47" s="3"/>
      <c r="C47" s="3"/>
      <c r="D47" s="3"/>
      <c r="E47" s="3"/>
      <c r="O47" s="3"/>
      <c r="P47" s="3"/>
      <c r="AE47" s="3" t="s">
        <v>385</v>
      </c>
      <c r="AF47" s="3"/>
      <c r="AH47" s="7" t="s">
        <v>83</v>
      </c>
      <c r="AI47" s="3" t="s">
        <v>402</v>
      </c>
      <c r="AJ47" s="3"/>
      <c r="AK47" s="3"/>
      <c r="AL47" s="3" t="s">
        <v>478</v>
      </c>
      <c r="AM47" s="3"/>
      <c r="AO47" s="3"/>
      <c r="AP47" s="3"/>
    </row>
    <row r="48" spans="1:42" x14ac:dyDescent="0.25">
      <c r="A48" s="3"/>
      <c r="B48" s="3"/>
      <c r="C48" s="3"/>
      <c r="D48" s="3"/>
      <c r="E48" s="3"/>
      <c r="O48" s="3"/>
      <c r="P48" s="3"/>
      <c r="AE48" s="3" t="s">
        <v>439</v>
      </c>
      <c r="AF48" s="3"/>
      <c r="AH48" s="7">
        <v>95</v>
      </c>
      <c r="AI48" s="3" t="s">
        <v>463</v>
      </c>
      <c r="AJ48" s="3"/>
      <c r="AK48" s="3"/>
      <c r="AL48" s="3" t="s">
        <v>479</v>
      </c>
      <c r="AM48" s="3"/>
      <c r="AO48" s="3"/>
      <c r="AP48" s="3"/>
    </row>
    <row r="49" spans="1:42" x14ac:dyDescent="0.25">
      <c r="A49" s="3"/>
      <c r="B49" s="3"/>
      <c r="C49" s="3"/>
      <c r="D49" s="3"/>
      <c r="E49" s="3"/>
      <c r="O49" s="3"/>
      <c r="P49" s="3"/>
      <c r="AE49" s="3" t="s">
        <v>458</v>
      </c>
      <c r="AF49" s="3"/>
      <c r="AH49" s="7">
        <v>86</v>
      </c>
      <c r="AI49" s="3" t="s">
        <v>465</v>
      </c>
      <c r="AJ49" s="3"/>
      <c r="AK49" s="3"/>
      <c r="AL49" s="3" t="s">
        <v>480</v>
      </c>
      <c r="AM49" s="3"/>
      <c r="AO49" s="3"/>
      <c r="AP49" s="3"/>
    </row>
    <row r="50" spans="1:42" x14ac:dyDescent="0.25">
      <c r="A50" s="3"/>
      <c r="B50" s="3"/>
      <c r="C50" s="3"/>
      <c r="D50" s="3"/>
      <c r="E50" s="3"/>
      <c r="O50" s="3"/>
      <c r="P50" s="3"/>
      <c r="AE50" s="3" t="s">
        <v>459</v>
      </c>
      <c r="AF50" s="3"/>
      <c r="AH50" s="7">
        <v>79</v>
      </c>
      <c r="AI50" s="3" t="s">
        <v>464</v>
      </c>
      <c r="AJ50" s="3"/>
      <c r="AK50" s="3"/>
      <c r="AL50" s="3" t="s">
        <v>125</v>
      </c>
      <c r="AM50" s="3"/>
      <c r="AO50" s="3"/>
      <c r="AP50" s="3"/>
    </row>
    <row r="51" spans="1:42" x14ac:dyDescent="0.25">
      <c r="A51" s="3"/>
      <c r="B51" s="3"/>
      <c r="C51" s="3"/>
      <c r="D51" s="3"/>
      <c r="E51" s="3"/>
      <c r="N51" s="3"/>
      <c r="O51" s="3"/>
      <c r="P51" s="3"/>
      <c r="Y51" s="3"/>
      <c r="Z51" s="3"/>
      <c r="AA51" s="3"/>
      <c r="AB51" s="3"/>
      <c r="AC51" s="3"/>
      <c r="AD51" s="3"/>
      <c r="AE51" s="3" t="s">
        <v>385</v>
      </c>
      <c r="AF51" s="3"/>
      <c r="AH51" s="7" t="s">
        <v>440</v>
      </c>
      <c r="AI51" s="3" t="s">
        <v>466</v>
      </c>
      <c r="AJ51" s="3"/>
      <c r="AK51" s="3"/>
      <c r="AL51" s="3" t="s">
        <v>72</v>
      </c>
      <c r="AM51" s="3"/>
      <c r="AO51" s="3"/>
      <c r="AP51" s="3"/>
    </row>
    <row r="52" spans="1:42" x14ac:dyDescent="0.25">
      <c r="A52" s="3"/>
      <c r="B52" s="3"/>
      <c r="C52" s="3"/>
      <c r="D52" s="3"/>
      <c r="E52" s="3"/>
      <c r="N52" s="3"/>
      <c r="O52" s="3"/>
      <c r="P52" s="3"/>
      <c r="Y52" s="3"/>
      <c r="Z52" s="3"/>
      <c r="AA52" s="3"/>
      <c r="AB52" s="3"/>
      <c r="AC52" s="3"/>
      <c r="AD52" s="3"/>
      <c r="AE52" s="3" t="s">
        <v>439</v>
      </c>
      <c r="AF52" s="3"/>
      <c r="AH52" s="7" t="s">
        <v>282</v>
      </c>
      <c r="AI52" s="3" t="s">
        <v>422</v>
      </c>
      <c r="AJ52" s="3"/>
      <c r="AK52" s="3"/>
      <c r="AL52" s="3" t="s">
        <v>148</v>
      </c>
      <c r="AM52" s="3"/>
      <c r="AO52" s="3"/>
      <c r="AP52" s="3"/>
    </row>
    <row r="53" spans="1:42" x14ac:dyDescent="0.25">
      <c r="A53" s="3"/>
      <c r="B53" s="3"/>
      <c r="C53" s="3"/>
      <c r="D53" s="3"/>
      <c r="N53" s="3"/>
      <c r="O53" s="3"/>
      <c r="P53" s="3"/>
      <c r="Y53" s="3"/>
      <c r="Z53" s="3"/>
      <c r="AA53" s="3"/>
      <c r="AB53" s="3"/>
      <c r="AC53" s="3"/>
      <c r="AD53" s="3"/>
      <c r="AE53" s="3" t="s">
        <v>385</v>
      </c>
      <c r="AF53" s="3"/>
      <c r="AH53" s="7">
        <v>59</v>
      </c>
      <c r="AI53" s="3" t="s">
        <v>467</v>
      </c>
      <c r="AJ53" s="3"/>
      <c r="AK53" s="3"/>
      <c r="AL53" s="3" t="s">
        <v>391</v>
      </c>
      <c r="AM53" s="3"/>
      <c r="AO53" s="3"/>
      <c r="AP53" s="3"/>
    </row>
    <row r="54" spans="1:42" x14ac:dyDescent="0.25">
      <c r="A54" s="3"/>
      <c r="B54" s="3"/>
      <c r="C54" s="3"/>
      <c r="D54" s="3"/>
      <c r="N54" s="3"/>
      <c r="O54" s="3"/>
      <c r="P54" s="3"/>
      <c r="Y54" s="3"/>
      <c r="Z54" s="3"/>
      <c r="AA54" s="3"/>
      <c r="AB54" s="3"/>
      <c r="AC54" s="3"/>
      <c r="AD54" s="3"/>
      <c r="AE54" s="3" t="s">
        <v>385</v>
      </c>
      <c r="AF54" s="3"/>
      <c r="AH54" s="7" t="s">
        <v>249</v>
      </c>
      <c r="AI54" s="7" t="s">
        <v>277</v>
      </c>
      <c r="AJ54" s="3"/>
      <c r="AK54" s="3"/>
      <c r="AL54" s="3" t="s">
        <v>481</v>
      </c>
      <c r="AM54" s="3"/>
      <c r="AO54" s="3"/>
      <c r="AP54" s="3"/>
    </row>
    <row r="55" spans="1:42" x14ac:dyDescent="0.25">
      <c r="A55" s="3"/>
      <c r="B55" s="3"/>
      <c r="C55" s="3"/>
      <c r="D55" s="3"/>
      <c r="N55" s="3"/>
      <c r="O55" s="3"/>
      <c r="P55" s="3"/>
      <c r="Y55" s="3"/>
      <c r="Z55" s="3"/>
      <c r="AA55" s="3"/>
      <c r="AB55" s="3"/>
      <c r="AC55" s="3"/>
      <c r="AD55" s="3"/>
      <c r="AE55" s="3" t="s">
        <v>460</v>
      </c>
      <c r="AF55" s="3"/>
      <c r="AH55" s="7">
        <v>58</v>
      </c>
      <c r="AI55" s="7" t="s">
        <v>136</v>
      </c>
      <c r="AJ55" s="3"/>
      <c r="AK55" s="3"/>
      <c r="AL55" s="3" t="s">
        <v>482</v>
      </c>
      <c r="AM55" s="3"/>
      <c r="AO55" s="3"/>
      <c r="AP55" s="3"/>
    </row>
    <row r="56" spans="1:42" x14ac:dyDescent="0.25">
      <c r="A56" s="3"/>
      <c r="B56" s="3"/>
      <c r="C56" s="3"/>
      <c r="D56" s="3"/>
      <c r="E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 t="s">
        <v>459</v>
      </c>
      <c r="AF56" s="3"/>
      <c r="AH56" s="7">
        <v>58</v>
      </c>
      <c r="AI56" s="7" t="s">
        <v>468</v>
      </c>
      <c r="AJ56" s="3"/>
      <c r="AK56" s="3"/>
      <c r="AL56" s="3" t="s">
        <v>425</v>
      </c>
      <c r="AM56" s="3"/>
      <c r="AO56" s="3"/>
      <c r="AP56" s="3"/>
    </row>
    <row r="57" spans="1:42" x14ac:dyDescent="0.25">
      <c r="A57" s="3"/>
      <c r="B57" s="3"/>
      <c r="C57" s="3"/>
      <c r="E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 t="s">
        <v>66</v>
      </c>
      <c r="AF57" s="3"/>
      <c r="AH57" s="7">
        <v>56</v>
      </c>
      <c r="AI57" s="7" t="s">
        <v>429</v>
      </c>
      <c r="AJ57" s="3"/>
      <c r="AK57" s="3"/>
      <c r="AL57" s="3" t="s">
        <v>483</v>
      </c>
      <c r="AM57" s="3"/>
      <c r="AO57" s="3"/>
      <c r="AP57" s="3"/>
    </row>
    <row r="58" spans="1:42" x14ac:dyDescent="0.25">
      <c r="A58" s="3"/>
      <c r="B58" s="3"/>
      <c r="C58" s="3"/>
      <c r="E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 t="s">
        <v>34</v>
      </c>
      <c r="AF58" s="3"/>
      <c r="AH58" s="7">
        <v>54</v>
      </c>
      <c r="AI58" s="7" t="s">
        <v>466</v>
      </c>
      <c r="AJ58" s="3"/>
      <c r="AK58" s="3"/>
      <c r="AL58" s="3" t="s">
        <v>72</v>
      </c>
      <c r="AM58" s="3"/>
      <c r="AO58" s="3"/>
      <c r="AP58" s="3"/>
    </row>
    <row r="59" spans="1:42" x14ac:dyDescent="0.25">
      <c r="A59" s="3"/>
      <c r="B59" s="3"/>
      <c r="C59" s="3"/>
      <c r="D59" s="3"/>
      <c r="E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 t="s">
        <v>439</v>
      </c>
      <c r="AH59" s="7">
        <v>54</v>
      </c>
      <c r="AI59" s="7" t="s">
        <v>469</v>
      </c>
      <c r="AL59" s="3" t="s">
        <v>484</v>
      </c>
      <c r="AO59" s="3"/>
      <c r="AP59" s="3"/>
    </row>
    <row r="60" spans="1:42" x14ac:dyDescent="0.25">
      <c r="AE60" s="3" t="s">
        <v>439</v>
      </c>
      <c r="AH60" s="7" t="s">
        <v>127</v>
      </c>
      <c r="AI60" s="7" t="s">
        <v>476</v>
      </c>
      <c r="AL60" s="3" t="s">
        <v>327</v>
      </c>
    </row>
    <row r="61" spans="1:42" x14ac:dyDescent="0.25">
      <c r="AE61" s="3" t="s">
        <v>439</v>
      </c>
      <c r="AH61" s="7" t="s">
        <v>127</v>
      </c>
      <c r="AI61" s="7" t="s">
        <v>470</v>
      </c>
      <c r="AL61" s="3" t="s">
        <v>485</v>
      </c>
    </row>
    <row r="62" spans="1:42" x14ac:dyDescent="0.25">
      <c r="AE62" s="3" t="s">
        <v>385</v>
      </c>
      <c r="AH62" s="7">
        <v>52</v>
      </c>
      <c r="AI62" s="17" t="s">
        <v>68</v>
      </c>
      <c r="AL62" s="3" t="s">
        <v>407</v>
      </c>
    </row>
    <row r="63" spans="1:42" x14ac:dyDescent="0.25">
      <c r="AE63" s="3" t="s">
        <v>439</v>
      </c>
      <c r="AH63" s="7" t="s">
        <v>199</v>
      </c>
      <c r="AI63" s="17" t="s">
        <v>471</v>
      </c>
      <c r="AL63" s="3" t="s">
        <v>118</v>
      </c>
    </row>
    <row r="64" spans="1:42" x14ac:dyDescent="0.25">
      <c r="AE64" s="3" t="s">
        <v>461</v>
      </c>
      <c r="AH64" s="7" t="s">
        <v>390</v>
      </c>
      <c r="AI64" s="17" t="s">
        <v>472</v>
      </c>
      <c r="AL64" s="3" t="s">
        <v>307</v>
      </c>
    </row>
    <row r="65" spans="31:38" x14ac:dyDescent="0.25">
      <c r="AE65" s="3" t="s">
        <v>34</v>
      </c>
      <c r="AH65" s="7" t="s">
        <v>390</v>
      </c>
      <c r="AI65" s="17" t="s">
        <v>470</v>
      </c>
      <c r="AL65" s="3" t="s">
        <v>485</v>
      </c>
    </row>
  </sheetData>
  <phoneticPr fontId="10" type="noConversion"/>
  <pageMargins left="1.1417322834645669" right="0.35433070866141736" top="0.78740157480314965" bottom="0.59055118110236227" header="0.51181102362204722" footer="0.51181102362204722"/>
  <pageSetup paperSize="9" scale="9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K68"/>
  <sheetViews>
    <sheetView zoomScale="90" workbookViewId="0">
      <pane xSplit="1" ySplit="2" topLeftCell="AC27" activePane="bottomRight" state="frozen"/>
      <selection pane="topRight" activeCell="B1" sqref="B1"/>
      <selection pane="bottomLeft" activeCell="A3" sqref="A3"/>
      <selection pane="bottomRight" activeCell="AC41" sqref="AC41"/>
    </sheetView>
  </sheetViews>
  <sheetFormatPr defaultRowHeight="12.5" x14ac:dyDescent="0.25"/>
  <cols>
    <col min="2" max="28" width="3.54296875" hidden="1" customWidth="1"/>
    <col min="29" max="29" width="4.6328125" customWidth="1"/>
    <col min="30" max="30" width="4.54296875" customWidth="1"/>
    <col min="31" max="31" width="3.6328125" customWidth="1"/>
    <col min="32" max="32" width="5" customWidth="1"/>
    <col min="33" max="33" width="1.36328125" customWidth="1"/>
    <col min="34" max="35" width="3.36328125" customWidth="1"/>
    <col min="36" max="36" width="4.08984375" customWidth="1"/>
    <col min="37" max="37" width="4.36328125" customWidth="1"/>
    <col min="38" max="38" width="3.90625" customWidth="1"/>
    <col min="39" max="39" width="1.36328125" customWidth="1"/>
    <col min="40" max="40" width="4.08984375" customWidth="1"/>
    <col min="41" max="41" width="17.36328125" customWidth="1"/>
    <col min="42" max="42" width="10" customWidth="1"/>
    <col min="43" max="43" width="4.453125" customWidth="1"/>
    <col min="44" max="44" width="11.453125" customWidth="1"/>
  </cols>
  <sheetData>
    <row r="1" spans="1:40" ht="15.5" x14ac:dyDescent="0.35">
      <c r="A1" s="8" t="s">
        <v>456</v>
      </c>
      <c r="B1" s="2"/>
      <c r="C1" s="2"/>
      <c r="D1" s="3"/>
      <c r="E1" s="3"/>
      <c r="F1" s="3"/>
      <c r="G1" s="3" t="s">
        <v>9</v>
      </c>
      <c r="H1" s="3"/>
      <c r="I1" s="3"/>
      <c r="J1" s="3"/>
      <c r="K1" s="3" t="s">
        <v>713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I1" s="3"/>
      <c r="AJ1" s="3" t="s">
        <v>57</v>
      </c>
      <c r="AK1" s="3"/>
      <c r="AL1" s="3"/>
      <c r="AM1" s="3"/>
      <c r="AN1" s="3"/>
    </row>
    <row r="2" spans="1:40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5" t="s">
        <v>0</v>
      </c>
      <c r="AD2" s="5" t="s">
        <v>1</v>
      </c>
      <c r="AE2" s="5" t="s">
        <v>2</v>
      </c>
      <c r="AF2" s="3" t="s">
        <v>3</v>
      </c>
      <c r="AG2" s="3"/>
      <c r="AH2" s="5" t="s">
        <v>54</v>
      </c>
      <c r="AI2" s="5" t="s">
        <v>4</v>
      </c>
      <c r="AJ2" s="5" t="s">
        <v>5</v>
      </c>
      <c r="AK2" s="5" t="s">
        <v>6</v>
      </c>
      <c r="AL2" s="3" t="s">
        <v>342</v>
      </c>
      <c r="AM2" s="3"/>
      <c r="AN2" s="3"/>
    </row>
    <row r="3" spans="1:40" x14ac:dyDescent="0.25">
      <c r="A3" s="3" t="s">
        <v>367</v>
      </c>
      <c r="B3" s="11">
        <v>0</v>
      </c>
      <c r="C3" s="11">
        <v>1</v>
      </c>
      <c r="D3" s="16">
        <v>3</v>
      </c>
      <c r="E3" s="16">
        <v>3</v>
      </c>
      <c r="F3" s="11">
        <v>17</v>
      </c>
      <c r="G3" s="11">
        <v>3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3">
        <f>SUM(A3:AA3)</f>
        <v>27</v>
      </c>
      <c r="AD3" s="3">
        <f>COUNT(B3:AA3)</f>
        <v>6</v>
      </c>
      <c r="AE3" s="3">
        <v>2</v>
      </c>
      <c r="AF3" s="4">
        <f t="shared" ref="AF3:AF27" si="0">AC3/(AD3-AE3)</f>
        <v>6.75</v>
      </c>
      <c r="AG3" s="4"/>
      <c r="AH3" s="3"/>
      <c r="AI3" s="3"/>
      <c r="AJ3" s="3"/>
      <c r="AK3" s="3">
        <v>6</v>
      </c>
      <c r="AL3" s="3">
        <f t="shared" ref="AL3:AL32" si="1">AD3+AK3</f>
        <v>12</v>
      </c>
      <c r="AM3" s="3"/>
      <c r="AN3" s="6">
        <v>114</v>
      </c>
    </row>
    <row r="4" spans="1:40" x14ac:dyDescent="0.25">
      <c r="A4" s="3" t="s">
        <v>393</v>
      </c>
      <c r="B4" s="11">
        <v>0</v>
      </c>
      <c r="C4" s="11">
        <v>4</v>
      </c>
      <c r="D4" s="11">
        <v>11</v>
      </c>
      <c r="E4" s="11">
        <v>45</v>
      </c>
      <c r="F4" s="11">
        <v>8</v>
      </c>
      <c r="G4" s="11">
        <v>63</v>
      </c>
      <c r="H4" s="11">
        <v>10</v>
      </c>
      <c r="I4" s="11">
        <v>0</v>
      </c>
      <c r="J4" s="11">
        <v>9</v>
      </c>
      <c r="K4" s="11">
        <v>14</v>
      </c>
      <c r="L4" s="12">
        <v>9</v>
      </c>
      <c r="M4" s="11">
        <v>0</v>
      </c>
      <c r="N4" s="12">
        <v>2</v>
      </c>
      <c r="O4" s="11">
        <v>16</v>
      </c>
      <c r="P4" s="11">
        <v>30</v>
      </c>
      <c r="Q4" s="11">
        <v>4</v>
      </c>
      <c r="R4" s="11">
        <v>17</v>
      </c>
      <c r="S4" s="11">
        <v>0</v>
      </c>
      <c r="T4" s="11"/>
      <c r="U4" s="11"/>
      <c r="V4" s="11"/>
      <c r="W4" s="11"/>
      <c r="X4" s="11"/>
      <c r="Y4" s="11"/>
      <c r="Z4" s="11"/>
      <c r="AA4" s="11"/>
      <c r="AB4" s="11"/>
      <c r="AC4" s="3">
        <f t="shared" ref="AC4:AC34" si="2">SUM(A4:AA4)</f>
        <v>242</v>
      </c>
      <c r="AD4" s="3">
        <f t="shared" ref="AD4:AD34" si="3">COUNT(B4:AA4)</f>
        <v>18</v>
      </c>
      <c r="AE4" s="3">
        <v>2</v>
      </c>
      <c r="AF4" s="4">
        <f t="shared" si="0"/>
        <v>15.125</v>
      </c>
      <c r="AG4" s="4"/>
      <c r="AH4" s="3"/>
      <c r="AI4" s="3">
        <v>1</v>
      </c>
      <c r="AJ4" s="3">
        <v>2</v>
      </c>
      <c r="AK4" s="3"/>
      <c r="AL4" s="3">
        <f t="shared" si="1"/>
        <v>18</v>
      </c>
      <c r="AM4" s="3"/>
      <c r="AN4" s="6">
        <v>116</v>
      </c>
    </row>
    <row r="5" spans="1:40" x14ac:dyDescent="0.25">
      <c r="A5" s="3" t="s">
        <v>612</v>
      </c>
      <c r="B5" s="11">
        <v>1</v>
      </c>
      <c r="C5" s="11">
        <v>51</v>
      </c>
      <c r="D5" s="11">
        <v>13</v>
      </c>
      <c r="E5" s="11">
        <v>51</v>
      </c>
      <c r="F5" s="11">
        <v>31</v>
      </c>
      <c r="G5" s="11"/>
      <c r="H5" s="11"/>
      <c r="I5" s="11"/>
      <c r="J5" s="11"/>
      <c r="K5" s="11"/>
      <c r="L5" s="12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3">
        <f>SUM(A5:AA5)</f>
        <v>147</v>
      </c>
      <c r="AD5" s="3">
        <f>COUNT(B5:AA5)</f>
        <v>5</v>
      </c>
      <c r="AE5" s="3"/>
      <c r="AF5" s="4">
        <f t="shared" si="0"/>
        <v>29.4</v>
      </c>
      <c r="AG5" s="4"/>
      <c r="AH5" s="3"/>
      <c r="AI5" s="3">
        <v>2</v>
      </c>
      <c r="AJ5" s="3">
        <v>1</v>
      </c>
      <c r="AK5" s="3"/>
      <c r="AL5" s="3">
        <f t="shared" si="1"/>
        <v>5</v>
      </c>
      <c r="AM5" s="3"/>
      <c r="AN5" s="6">
        <v>144</v>
      </c>
    </row>
    <row r="6" spans="1:40" x14ac:dyDescent="0.25">
      <c r="A6" s="3" t="s">
        <v>423</v>
      </c>
      <c r="B6" s="11">
        <v>4</v>
      </c>
      <c r="C6" s="11">
        <v>4</v>
      </c>
      <c r="D6" s="11">
        <v>16</v>
      </c>
      <c r="E6" s="11">
        <v>1</v>
      </c>
      <c r="F6" s="11">
        <v>2</v>
      </c>
      <c r="G6" s="11">
        <v>2</v>
      </c>
      <c r="H6" s="11">
        <v>7</v>
      </c>
      <c r="I6" s="11">
        <v>1</v>
      </c>
      <c r="J6" s="11">
        <v>0</v>
      </c>
      <c r="K6" s="11">
        <v>1</v>
      </c>
      <c r="L6" s="11">
        <v>1</v>
      </c>
      <c r="M6" s="11">
        <v>50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3">
        <f t="shared" si="2"/>
        <v>89</v>
      </c>
      <c r="AD6" s="3">
        <f t="shared" si="3"/>
        <v>12</v>
      </c>
      <c r="AE6" s="3"/>
      <c r="AF6" s="4">
        <f t="shared" si="0"/>
        <v>7.416666666666667</v>
      </c>
      <c r="AG6" s="4"/>
      <c r="AH6" s="3"/>
      <c r="AI6" s="3">
        <v>1</v>
      </c>
      <c r="AJ6" s="3"/>
      <c r="AK6" s="3">
        <v>2</v>
      </c>
      <c r="AL6" s="3">
        <f t="shared" si="1"/>
        <v>14</v>
      </c>
      <c r="AM6" s="3"/>
      <c r="AN6" s="6">
        <v>125</v>
      </c>
    </row>
    <row r="7" spans="1:40" x14ac:dyDescent="0.25">
      <c r="A7" s="3" t="s">
        <v>570</v>
      </c>
      <c r="B7" s="16">
        <v>0</v>
      </c>
      <c r="C7" s="11">
        <v>4</v>
      </c>
      <c r="D7" s="11">
        <v>1</v>
      </c>
      <c r="E7" s="11">
        <v>5</v>
      </c>
      <c r="F7" s="11">
        <v>5</v>
      </c>
      <c r="G7" s="11">
        <v>25</v>
      </c>
      <c r="H7" s="11">
        <v>0</v>
      </c>
      <c r="I7" s="11">
        <v>27</v>
      </c>
      <c r="J7" s="11">
        <v>5</v>
      </c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3">
        <f t="shared" si="2"/>
        <v>72</v>
      </c>
      <c r="AD7" s="3">
        <f t="shared" si="3"/>
        <v>9</v>
      </c>
      <c r="AE7" s="3">
        <v>1</v>
      </c>
      <c r="AF7" s="4">
        <f t="shared" si="0"/>
        <v>9</v>
      </c>
      <c r="AG7" s="4"/>
      <c r="AH7" s="3"/>
      <c r="AI7" s="3"/>
      <c r="AJ7" s="3">
        <v>2</v>
      </c>
      <c r="AK7" s="3">
        <v>2</v>
      </c>
      <c r="AL7" s="3">
        <f t="shared" si="1"/>
        <v>11</v>
      </c>
      <c r="AM7" s="3"/>
      <c r="AN7" s="6">
        <v>138</v>
      </c>
    </row>
    <row r="8" spans="1:40" x14ac:dyDescent="0.25">
      <c r="A8" s="3" t="s">
        <v>449</v>
      </c>
      <c r="B8" s="11">
        <v>8</v>
      </c>
      <c r="C8" s="11">
        <v>10</v>
      </c>
      <c r="D8" s="11">
        <v>7</v>
      </c>
      <c r="E8" s="11">
        <v>3</v>
      </c>
      <c r="F8" s="11">
        <v>1</v>
      </c>
      <c r="G8" s="11">
        <v>1</v>
      </c>
      <c r="H8" s="11">
        <v>0</v>
      </c>
      <c r="I8" s="11">
        <v>2</v>
      </c>
      <c r="J8" s="11">
        <v>8</v>
      </c>
      <c r="K8" s="11">
        <v>0</v>
      </c>
      <c r="L8" s="11">
        <v>0</v>
      </c>
      <c r="M8" s="11">
        <v>0</v>
      </c>
      <c r="N8" s="11">
        <v>16</v>
      </c>
      <c r="O8" s="11">
        <v>5</v>
      </c>
      <c r="P8" s="11">
        <v>11</v>
      </c>
      <c r="Q8" s="11">
        <v>12</v>
      </c>
      <c r="R8" s="11">
        <v>4</v>
      </c>
      <c r="S8" s="16">
        <v>16</v>
      </c>
      <c r="T8" s="11">
        <v>1</v>
      </c>
      <c r="U8" s="16">
        <v>21</v>
      </c>
      <c r="V8" s="11">
        <v>0</v>
      </c>
      <c r="W8" s="11">
        <v>20</v>
      </c>
      <c r="X8" s="11">
        <v>4</v>
      </c>
      <c r="Y8" s="11"/>
      <c r="Z8" s="11"/>
      <c r="AA8" s="11"/>
      <c r="AB8" s="11"/>
      <c r="AC8" s="3">
        <f t="shared" si="2"/>
        <v>150</v>
      </c>
      <c r="AD8" s="3">
        <f t="shared" si="3"/>
        <v>23</v>
      </c>
      <c r="AE8" s="3">
        <v>2</v>
      </c>
      <c r="AF8" s="4">
        <f t="shared" si="0"/>
        <v>7.1428571428571432</v>
      </c>
      <c r="AG8" s="4"/>
      <c r="AH8" s="3"/>
      <c r="AI8" s="3"/>
      <c r="AJ8" s="3"/>
      <c r="AK8" s="3">
        <v>1</v>
      </c>
      <c r="AL8" s="3">
        <f t="shared" si="1"/>
        <v>24</v>
      </c>
      <c r="AM8" s="3"/>
      <c r="AN8" s="6">
        <v>132</v>
      </c>
    </row>
    <row r="9" spans="1:40" x14ac:dyDescent="0.25">
      <c r="A9" s="3" t="s">
        <v>115</v>
      </c>
      <c r="B9" s="16">
        <v>4</v>
      </c>
      <c r="C9" s="16">
        <v>7</v>
      </c>
      <c r="D9" s="11">
        <v>9</v>
      </c>
      <c r="E9" s="11">
        <v>2</v>
      </c>
      <c r="F9" s="11">
        <v>18</v>
      </c>
      <c r="G9" s="16">
        <v>8</v>
      </c>
      <c r="H9" s="11">
        <v>12</v>
      </c>
      <c r="I9" s="16">
        <v>1</v>
      </c>
      <c r="J9" s="16">
        <v>2</v>
      </c>
      <c r="K9" s="11">
        <v>20</v>
      </c>
      <c r="L9" s="11">
        <v>2</v>
      </c>
      <c r="M9" s="11">
        <v>1</v>
      </c>
      <c r="N9" s="16">
        <v>5</v>
      </c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3">
        <f t="shared" si="2"/>
        <v>91</v>
      </c>
      <c r="AD9" s="3">
        <f t="shared" si="3"/>
        <v>13</v>
      </c>
      <c r="AE9" s="3">
        <v>6</v>
      </c>
      <c r="AF9" s="4">
        <f t="shared" si="0"/>
        <v>13</v>
      </c>
      <c r="AG9" s="4"/>
      <c r="AH9" s="3"/>
      <c r="AI9" s="3"/>
      <c r="AJ9" s="3"/>
      <c r="AK9" s="3">
        <v>8</v>
      </c>
      <c r="AL9" s="3">
        <f t="shared" si="1"/>
        <v>21</v>
      </c>
      <c r="AM9" s="3"/>
      <c r="AN9" s="6">
        <v>94</v>
      </c>
    </row>
    <row r="10" spans="1:40" x14ac:dyDescent="0.25">
      <c r="A10" s="3" t="s">
        <v>34</v>
      </c>
      <c r="B10" s="11">
        <v>4</v>
      </c>
      <c r="C10" s="11">
        <v>54</v>
      </c>
      <c r="D10" s="11">
        <v>53</v>
      </c>
      <c r="E10" s="11">
        <v>61</v>
      </c>
      <c r="F10" s="11">
        <v>0</v>
      </c>
      <c r="G10" s="11">
        <v>9</v>
      </c>
      <c r="H10" s="11">
        <v>1</v>
      </c>
      <c r="I10" s="11">
        <v>23</v>
      </c>
      <c r="J10" s="11">
        <v>37</v>
      </c>
      <c r="K10" s="16">
        <v>79</v>
      </c>
      <c r="L10" s="11">
        <v>13</v>
      </c>
      <c r="M10" s="11">
        <v>1</v>
      </c>
      <c r="N10" s="11">
        <v>56</v>
      </c>
      <c r="O10" s="11">
        <v>15</v>
      </c>
      <c r="P10" s="11">
        <v>13</v>
      </c>
      <c r="Q10" s="11">
        <v>1</v>
      </c>
      <c r="R10" s="11">
        <v>66</v>
      </c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3">
        <f t="shared" si="2"/>
        <v>486</v>
      </c>
      <c r="AD10" s="3">
        <f t="shared" si="3"/>
        <v>17</v>
      </c>
      <c r="AE10" s="3">
        <v>1</v>
      </c>
      <c r="AF10" s="4">
        <f t="shared" si="0"/>
        <v>30.375</v>
      </c>
      <c r="AG10" s="4"/>
      <c r="AH10" s="3"/>
      <c r="AI10" s="3">
        <v>6</v>
      </c>
      <c r="AJ10" s="3">
        <v>1</v>
      </c>
      <c r="AK10" s="3">
        <v>1</v>
      </c>
      <c r="AL10" s="3">
        <f t="shared" si="1"/>
        <v>18</v>
      </c>
      <c r="AM10" s="3"/>
      <c r="AN10" s="6">
        <v>56</v>
      </c>
    </row>
    <row r="11" spans="1:40" x14ac:dyDescent="0.25">
      <c r="A11" s="3" t="s">
        <v>104</v>
      </c>
      <c r="B11" s="11">
        <v>27</v>
      </c>
      <c r="C11" s="11">
        <v>10</v>
      </c>
      <c r="D11" s="11">
        <v>23</v>
      </c>
      <c r="E11" s="11">
        <v>5</v>
      </c>
      <c r="F11" s="11">
        <v>0</v>
      </c>
      <c r="G11" s="11">
        <v>0</v>
      </c>
      <c r="H11" s="11">
        <v>4</v>
      </c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3">
        <f t="shared" si="2"/>
        <v>69</v>
      </c>
      <c r="AD11" s="3">
        <f t="shared" si="3"/>
        <v>7</v>
      </c>
      <c r="AE11" s="3"/>
      <c r="AF11" s="4">
        <f t="shared" si="0"/>
        <v>9.8571428571428577</v>
      </c>
      <c r="AG11" s="4"/>
      <c r="AH11" s="3"/>
      <c r="AI11" s="3"/>
      <c r="AJ11" s="3">
        <v>1</v>
      </c>
      <c r="AK11" s="3"/>
      <c r="AL11" s="3">
        <f t="shared" si="1"/>
        <v>7</v>
      </c>
      <c r="AM11" s="3"/>
      <c r="AN11" s="6">
        <v>91</v>
      </c>
    </row>
    <row r="12" spans="1:40" x14ac:dyDescent="0.25">
      <c r="A12" s="3" t="s">
        <v>368</v>
      </c>
      <c r="B12" s="11">
        <v>18</v>
      </c>
      <c r="C12" s="11">
        <v>18</v>
      </c>
      <c r="D12" s="11">
        <v>13</v>
      </c>
      <c r="E12" s="11">
        <v>6</v>
      </c>
      <c r="F12" s="11">
        <v>8</v>
      </c>
      <c r="G12" s="16">
        <v>46</v>
      </c>
      <c r="H12" s="11">
        <v>32</v>
      </c>
      <c r="I12" s="11">
        <v>12</v>
      </c>
      <c r="J12" s="11">
        <v>23</v>
      </c>
      <c r="K12" s="16">
        <v>31</v>
      </c>
      <c r="L12" s="11">
        <v>7</v>
      </c>
      <c r="M12" s="11">
        <v>1</v>
      </c>
      <c r="N12" s="11">
        <v>27</v>
      </c>
      <c r="O12" s="11">
        <v>17</v>
      </c>
      <c r="P12" s="11">
        <v>6</v>
      </c>
      <c r="Q12" s="11">
        <v>15</v>
      </c>
      <c r="R12" s="11">
        <v>19</v>
      </c>
      <c r="S12" s="11">
        <v>4</v>
      </c>
      <c r="T12" s="11">
        <v>20</v>
      </c>
      <c r="U12" s="11">
        <v>1</v>
      </c>
      <c r="V12" s="11">
        <v>1</v>
      </c>
      <c r="W12" s="11"/>
      <c r="X12" s="11"/>
      <c r="Y12" s="11"/>
      <c r="Z12" s="11"/>
      <c r="AA12" s="11"/>
      <c r="AB12" s="11"/>
      <c r="AC12" s="3">
        <f t="shared" si="2"/>
        <v>325</v>
      </c>
      <c r="AD12" s="3">
        <f t="shared" si="3"/>
        <v>21</v>
      </c>
      <c r="AE12" s="3">
        <v>2</v>
      </c>
      <c r="AF12" s="4">
        <f t="shared" si="0"/>
        <v>17.105263157894736</v>
      </c>
      <c r="AG12" s="4"/>
      <c r="AH12" s="3"/>
      <c r="AI12" s="3"/>
      <c r="AJ12" s="3">
        <v>4</v>
      </c>
      <c r="AK12" s="3"/>
      <c r="AL12" s="3">
        <f t="shared" si="1"/>
        <v>21</v>
      </c>
      <c r="AM12" s="3"/>
      <c r="AN12" s="6">
        <v>110</v>
      </c>
    </row>
    <row r="13" spans="1:40" x14ac:dyDescent="0.25">
      <c r="A13" s="3" t="s">
        <v>13</v>
      </c>
      <c r="B13" s="11">
        <v>32</v>
      </c>
      <c r="C13" s="11">
        <v>1</v>
      </c>
      <c r="D13" s="16">
        <v>1</v>
      </c>
      <c r="E13" s="11">
        <v>2</v>
      </c>
      <c r="F13" s="11">
        <v>0</v>
      </c>
      <c r="G13" s="16">
        <v>10</v>
      </c>
      <c r="H13" s="11">
        <v>7</v>
      </c>
      <c r="I13" s="11">
        <v>9</v>
      </c>
      <c r="J13" s="11">
        <v>2</v>
      </c>
      <c r="K13" s="11">
        <v>41</v>
      </c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3">
        <f t="shared" si="2"/>
        <v>105</v>
      </c>
      <c r="AD13" s="3">
        <f t="shared" si="3"/>
        <v>10</v>
      </c>
      <c r="AE13" s="3">
        <v>2</v>
      </c>
      <c r="AF13" s="4">
        <f t="shared" si="0"/>
        <v>13.125</v>
      </c>
      <c r="AG13" s="4"/>
      <c r="AH13" s="3"/>
      <c r="AI13" s="3"/>
      <c r="AJ13" s="3">
        <v>2</v>
      </c>
      <c r="AK13" s="3"/>
      <c r="AL13" s="3">
        <f t="shared" si="1"/>
        <v>10</v>
      </c>
      <c r="AM13" s="3"/>
      <c r="AN13" s="6">
        <v>65</v>
      </c>
    </row>
    <row r="14" spans="1:40" x14ac:dyDescent="0.25">
      <c r="A14" s="3" t="s">
        <v>14</v>
      </c>
      <c r="B14" s="16">
        <v>12</v>
      </c>
      <c r="C14" s="11">
        <v>0</v>
      </c>
      <c r="D14" s="11">
        <v>9</v>
      </c>
      <c r="E14" s="11">
        <v>5</v>
      </c>
      <c r="F14" s="16">
        <v>7</v>
      </c>
      <c r="G14" s="16">
        <v>6</v>
      </c>
      <c r="H14" s="16">
        <v>32</v>
      </c>
      <c r="I14" s="16">
        <v>2</v>
      </c>
      <c r="J14" s="11">
        <v>3</v>
      </c>
      <c r="K14" s="11">
        <v>3</v>
      </c>
      <c r="L14" s="16">
        <v>9</v>
      </c>
      <c r="M14" s="11">
        <v>0</v>
      </c>
      <c r="N14" s="11">
        <v>3</v>
      </c>
      <c r="O14" s="11">
        <v>26</v>
      </c>
      <c r="P14" s="16">
        <v>0</v>
      </c>
      <c r="Q14" s="11">
        <v>13</v>
      </c>
      <c r="R14" s="16">
        <v>28</v>
      </c>
      <c r="S14" s="11">
        <v>27</v>
      </c>
      <c r="T14" s="16">
        <v>33</v>
      </c>
      <c r="U14" s="11"/>
      <c r="V14" s="11"/>
      <c r="W14" s="11"/>
      <c r="X14" s="11"/>
      <c r="Y14" s="11"/>
      <c r="Z14" s="11"/>
      <c r="AA14" s="11"/>
      <c r="AB14" s="11"/>
      <c r="AC14" s="3">
        <f t="shared" si="2"/>
        <v>218</v>
      </c>
      <c r="AD14" s="3">
        <f t="shared" si="3"/>
        <v>19</v>
      </c>
      <c r="AE14" s="3">
        <v>9</v>
      </c>
      <c r="AF14" s="4">
        <f t="shared" si="0"/>
        <v>21.8</v>
      </c>
      <c r="AG14" s="4"/>
      <c r="AH14" s="3"/>
      <c r="AI14" s="3"/>
      <c r="AJ14" s="3">
        <v>5</v>
      </c>
      <c r="AK14" s="3">
        <v>4</v>
      </c>
      <c r="AL14" s="3">
        <f t="shared" si="1"/>
        <v>23</v>
      </c>
      <c r="AM14" s="3"/>
      <c r="AN14" s="6">
        <v>46</v>
      </c>
    </row>
    <row r="15" spans="1:40" x14ac:dyDescent="0.25">
      <c r="A15" s="3" t="s">
        <v>567</v>
      </c>
      <c r="B15" s="11">
        <v>31</v>
      </c>
      <c r="C15" s="11">
        <v>71</v>
      </c>
      <c r="D15" s="11">
        <v>1</v>
      </c>
      <c r="E15" s="11">
        <v>10</v>
      </c>
      <c r="F15" s="11">
        <v>83</v>
      </c>
      <c r="G15" s="16">
        <v>0</v>
      </c>
      <c r="H15" s="16">
        <v>63</v>
      </c>
      <c r="I15" s="16">
        <v>26</v>
      </c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3">
        <f t="shared" si="2"/>
        <v>285</v>
      </c>
      <c r="AD15" s="3">
        <f t="shared" si="3"/>
        <v>8</v>
      </c>
      <c r="AE15" s="3">
        <v>3</v>
      </c>
      <c r="AF15" s="4">
        <f t="shared" si="0"/>
        <v>57</v>
      </c>
      <c r="AG15" s="4"/>
      <c r="AH15" s="3"/>
      <c r="AI15" s="3">
        <v>3</v>
      </c>
      <c r="AJ15" s="3">
        <v>2</v>
      </c>
      <c r="AK15" s="3"/>
      <c r="AL15" s="3">
        <f t="shared" si="1"/>
        <v>8</v>
      </c>
      <c r="AM15" s="3"/>
      <c r="AN15" s="6">
        <v>140</v>
      </c>
    </row>
    <row r="16" spans="1:40" x14ac:dyDescent="0.25">
      <c r="A16" s="3" t="s">
        <v>16</v>
      </c>
      <c r="B16" s="11">
        <v>10</v>
      </c>
      <c r="C16" s="11">
        <v>30</v>
      </c>
      <c r="D16" s="11">
        <v>11</v>
      </c>
      <c r="E16" s="11">
        <v>0</v>
      </c>
      <c r="F16" s="11">
        <v>0</v>
      </c>
      <c r="G16" s="16">
        <v>1</v>
      </c>
      <c r="H16" s="11">
        <v>0</v>
      </c>
      <c r="I16" s="11">
        <v>8</v>
      </c>
      <c r="J16" s="11">
        <v>4</v>
      </c>
      <c r="K16" s="11">
        <v>13</v>
      </c>
      <c r="L16" s="16">
        <v>14</v>
      </c>
      <c r="M16" s="11">
        <v>0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3">
        <f t="shared" si="2"/>
        <v>91</v>
      </c>
      <c r="AD16" s="3">
        <f t="shared" si="3"/>
        <v>12</v>
      </c>
      <c r="AE16" s="3">
        <v>2</v>
      </c>
      <c r="AF16" s="4">
        <f t="shared" si="0"/>
        <v>9.1</v>
      </c>
      <c r="AG16" s="4"/>
      <c r="AH16" s="3"/>
      <c r="AI16" s="3"/>
      <c r="AJ16" s="3">
        <v>1</v>
      </c>
      <c r="AK16" s="3">
        <v>10</v>
      </c>
      <c r="AL16" s="3">
        <f t="shared" si="1"/>
        <v>22</v>
      </c>
      <c r="AM16" s="3"/>
      <c r="AN16" s="6">
        <v>66</v>
      </c>
    </row>
    <row r="17" spans="1:40" x14ac:dyDescent="0.25">
      <c r="A17" s="3" t="s">
        <v>453</v>
      </c>
      <c r="B17" s="11">
        <v>7</v>
      </c>
      <c r="C17" s="16">
        <v>61</v>
      </c>
      <c r="D17" s="16">
        <v>3</v>
      </c>
      <c r="E17" s="11">
        <v>47</v>
      </c>
      <c r="F17" s="11">
        <v>27</v>
      </c>
      <c r="G17" s="11">
        <v>23</v>
      </c>
      <c r="H17" s="11">
        <v>8</v>
      </c>
      <c r="I17" s="11">
        <v>7</v>
      </c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3">
        <f t="shared" si="2"/>
        <v>183</v>
      </c>
      <c r="AD17" s="3">
        <f t="shared" si="3"/>
        <v>8</v>
      </c>
      <c r="AE17" s="3">
        <v>2</v>
      </c>
      <c r="AF17" s="4">
        <f t="shared" si="0"/>
        <v>30.5</v>
      </c>
      <c r="AG17" s="4"/>
      <c r="AH17" s="3"/>
      <c r="AI17" s="3">
        <v>1</v>
      </c>
      <c r="AJ17" s="3">
        <v>2</v>
      </c>
      <c r="AK17" s="3"/>
      <c r="AL17" s="3">
        <f t="shared" si="1"/>
        <v>8</v>
      </c>
      <c r="AM17" s="3"/>
      <c r="AN17" s="6">
        <v>133</v>
      </c>
    </row>
    <row r="18" spans="1:40" x14ac:dyDescent="0.25">
      <c r="A18" s="3" t="s">
        <v>17</v>
      </c>
      <c r="B18" s="11">
        <v>1</v>
      </c>
      <c r="C18" s="11">
        <v>3</v>
      </c>
      <c r="D18" s="11">
        <v>0</v>
      </c>
      <c r="E18" s="11">
        <v>6</v>
      </c>
      <c r="F18" s="16">
        <v>26</v>
      </c>
      <c r="G18" s="11">
        <v>7</v>
      </c>
      <c r="H18" s="11">
        <v>11</v>
      </c>
      <c r="I18" s="16">
        <v>7</v>
      </c>
      <c r="J18" s="11">
        <v>31</v>
      </c>
      <c r="K18" s="11">
        <v>21</v>
      </c>
      <c r="L18" s="11">
        <v>3</v>
      </c>
      <c r="M18" s="16">
        <v>27</v>
      </c>
      <c r="N18" s="11">
        <v>16</v>
      </c>
      <c r="O18" s="16">
        <v>21</v>
      </c>
      <c r="P18" s="11">
        <v>9</v>
      </c>
      <c r="Q18" s="11">
        <v>0</v>
      </c>
      <c r="R18" s="11">
        <v>11</v>
      </c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3">
        <f t="shared" si="2"/>
        <v>200</v>
      </c>
      <c r="AD18" s="3">
        <f t="shared" si="3"/>
        <v>17</v>
      </c>
      <c r="AE18" s="3">
        <v>4</v>
      </c>
      <c r="AF18" s="4">
        <f t="shared" si="0"/>
        <v>15.384615384615385</v>
      </c>
      <c r="AG18" s="4"/>
      <c r="AH18" s="3"/>
      <c r="AI18" s="3"/>
      <c r="AJ18" s="3">
        <v>3</v>
      </c>
      <c r="AK18" s="3">
        <v>1</v>
      </c>
      <c r="AL18" s="3">
        <f t="shared" si="1"/>
        <v>18</v>
      </c>
      <c r="AM18" s="3"/>
      <c r="AN18" s="6">
        <v>70</v>
      </c>
    </row>
    <row r="19" spans="1:40" x14ac:dyDescent="0.25">
      <c r="A19" s="3" t="s">
        <v>19</v>
      </c>
      <c r="B19" s="11">
        <v>0</v>
      </c>
      <c r="C19" s="11">
        <v>0</v>
      </c>
      <c r="D19" s="11">
        <v>0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3">
        <f t="shared" si="2"/>
        <v>0</v>
      </c>
      <c r="AD19" s="3">
        <f t="shared" si="3"/>
        <v>3</v>
      </c>
      <c r="AE19" s="3"/>
      <c r="AF19" s="4">
        <f t="shared" si="0"/>
        <v>0</v>
      </c>
      <c r="AG19" s="4"/>
      <c r="AH19" s="3"/>
      <c r="AI19" s="3"/>
      <c r="AJ19" s="3"/>
      <c r="AK19" s="3">
        <v>3</v>
      </c>
      <c r="AL19" s="3">
        <f t="shared" si="1"/>
        <v>6</v>
      </c>
      <c r="AM19" s="3"/>
      <c r="AN19" s="6">
        <v>8</v>
      </c>
    </row>
    <row r="20" spans="1:40" x14ac:dyDescent="0.25">
      <c r="A20" s="3" t="s">
        <v>369</v>
      </c>
      <c r="B20" s="11">
        <v>5</v>
      </c>
      <c r="C20" s="11">
        <v>27</v>
      </c>
      <c r="D20" s="11">
        <v>18</v>
      </c>
      <c r="E20" s="11">
        <v>10</v>
      </c>
      <c r="F20" s="11">
        <v>13</v>
      </c>
      <c r="G20" s="16">
        <v>40</v>
      </c>
      <c r="H20" s="11">
        <v>5</v>
      </c>
      <c r="I20" s="11">
        <v>10</v>
      </c>
      <c r="J20" s="11">
        <v>2</v>
      </c>
      <c r="K20" s="11">
        <v>2</v>
      </c>
      <c r="L20" s="16">
        <v>40</v>
      </c>
      <c r="M20" s="11">
        <v>0</v>
      </c>
      <c r="N20" s="11">
        <v>2</v>
      </c>
      <c r="O20" s="11">
        <v>18</v>
      </c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3">
        <f t="shared" si="2"/>
        <v>192</v>
      </c>
      <c r="AD20" s="3">
        <f t="shared" si="3"/>
        <v>14</v>
      </c>
      <c r="AE20" s="3">
        <v>2</v>
      </c>
      <c r="AF20" s="4">
        <f t="shared" si="0"/>
        <v>16</v>
      </c>
      <c r="AG20" s="4"/>
      <c r="AH20" s="3"/>
      <c r="AI20" s="3"/>
      <c r="AJ20" s="3">
        <v>3</v>
      </c>
      <c r="AK20" s="3">
        <v>1</v>
      </c>
      <c r="AL20" s="3">
        <f t="shared" si="1"/>
        <v>15</v>
      </c>
      <c r="AM20" s="3"/>
      <c r="AN20" s="6">
        <v>111</v>
      </c>
    </row>
    <row r="21" spans="1:40" x14ac:dyDescent="0.25">
      <c r="A21" s="3" t="s">
        <v>20</v>
      </c>
      <c r="B21" s="11">
        <v>0</v>
      </c>
      <c r="C21" s="16">
        <v>4</v>
      </c>
      <c r="D21" s="16">
        <v>6</v>
      </c>
      <c r="E21" s="11">
        <v>35</v>
      </c>
      <c r="F21" s="11">
        <v>1</v>
      </c>
      <c r="G21" s="11">
        <v>7</v>
      </c>
      <c r="H21" s="11">
        <v>1</v>
      </c>
      <c r="I21" s="11">
        <v>5</v>
      </c>
      <c r="J21" s="11">
        <v>15</v>
      </c>
      <c r="K21" s="11">
        <v>2</v>
      </c>
      <c r="L21" s="16">
        <v>0</v>
      </c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3">
        <f t="shared" si="2"/>
        <v>76</v>
      </c>
      <c r="AD21" s="3">
        <f t="shared" si="3"/>
        <v>11</v>
      </c>
      <c r="AE21" s="3">
        <v>3</v>
      </c>
      <c r="AF21" s="4">
        <f t="shared" si="0"/>
        <v>9.5</v>
      </c>
      <c r="AG21" s="4"/>
      <c r="AH21" s="3"/>
      <c r="AI21" s="3"/>
      <c r="AJ21" s="3">
        <v>1</v>
      </c>
      <c r="AK21" s="3">
        <v>5</v>
      </c>
      <c r="AL21" s="3">
        <f t="shared" si="1"/>
        <v>16</v>
      </c>
      <c r="AM21" s="3"/>
      <c r="AN21" s="6">
        <v>58</v>
      </c>
    </row>
    <row r="22" spans="1:40" x14ac:dyDescent="0.25">
      <c r="A22" s="3" t="s">
        <v>21</v>
      </c>
      <c r="B22" s="11">
        <v>21</v>
      </c>
      <c r="C22" s="16">
        <v>3</v>
      </c>
      <c r="D22" s="16">
        <v>3</v>
      </c>
      <c r="E22" s="16">
        <v>4</v>
      </c>
      <c r="F22" s="11">
        <v>3</v>
      </c>
      <c r="G22" s="16">
        <v>22</v>
      </c>
      <c r="H22" s="11">
        <v>3</v>
      </c>
      <c r="I22" s="16">
        <v>5</v>
      </c>
      <c r="J22" s="11">
        <v>24</v>
      </c>
      <c r="K22" s="11">
        <v>4</v>
      </c>
      <c r="L22" s="11">
        <v>13</v>
      </c>
      <c r="M22" s="11">
        <v>6</v>
      </c>
      <c r="N22" s="11">
        <v>6</v>
      </c>
      <c r="O22" s="11">
        <v>19</v>
      </c>
      <c r="P22" s="11">
        <v>3</v>
      </c>
      <c r="Q22" s="11">
        <v>2</v>
      </c>
      <c r="R22" s="11">
        <v>5</v>
      </c>
      <c r="S22" s="11">
        <v>1</v>
      </c>
      <c r="T22" s="11">
        <v>0</v>
      </c>
      <c r="U22" s="11">
        <v>1</v>
      </c>
      <c r="V22" s="11"/>
      <c r="W22" s="11"/>
      <c r="X22" s="11"/>
      <c r="Y22" s="11"/>
      <c r="Z22" s="11"/>
      <c r="AA22" s="11"/>
      <c r="AB22" s="11"/>
      <c r="AC22" s="3">
        <f t="shared" si="2"/>
        <v>148</v>
      </c>
      <c r="AD22" s="3">
        <f t="shared" si="3"/>
        <v>20</v>
      </c>
      <c r="AE22" s="3">
        <v>5</v>
      </c>
      <c r="AF22" s="4">
        <f t="shared" si="0"/>
        <v>9.8666666666666671</v>
      </c>
      <c r="AG22" s="4"/>
      <c r="AH22" s="3"/>
      <c r="AI22" s="3"/>
      <c r="AJ22" s="3"/>
      <c r="AK22" s="3">
        <v>8</v>
      </c>
      <c r="AL22" s="3">
        <f t="shared" si="1"/>
        <v>28</v>
      </c>
      <c r="AM22" s="3"/>
      <c r="AN22" s="6">
        <v>60</v>
      </c>
    </row>
    <row r="23" spans="1:40" x14ac:dyDescent="0.25">
      <c r="A23" s="3" t="s">
        <v>432</v>
      </c>
      <c r="B23" s="11">
        <v>1</v>
      </c>
      <c r="C23" s="11">
        <v>21</v>
      </c>
      <c r="D23" s="16">
        <v>53</v>
      </c>
      <c r="E23" s="11">
        <v>11</v>
      </c>
      <c r="F23" s="11">
        <v>2</v>
      </c>
      <c r="G23" s="11">
        <v>0</v>
      </c>
      <c r="H23" s="11">
        <v>49</v>
      </c>
      <c r="I23" s="11">
        <v>26</v>
      </c>
      <c r="J23" s="11">
        <v>13</v>
      </c>
      <c r="K23" s="11">
        <v>0</v>
      </c>
      <c r="L23" s="16">
        <v>27</v>
      </c>
      <c r="M23" s="11">
        <v>0</v>
      </c>
      <c r="N23" s="11">
        <v>9</v>
      </c>
      <c r="O23" s="11">
        <v>0</v>
      </c>
      <c r="P23" s="11">
        <v>4</v>
      </c>
      <c r="Q23" s="16">
        <v>9</v>
      </c>
      <c r="R23" s="11">
        <v>1</v>
      </c>
      <c r="S23" s="11">
        <v>25</v>
      </c>
      <c r="T23" s="16">
        <v>25</v>
      </c>
      <c r="U23" s="11">
        <v>19</v>
      </c>
      <c r="V23" s="11">
        <v>6</v>
      </c>
      <c r="W23" s="16">
        <v>29</v>
      </c>
      <c r="X23" s="11">
        <v>48</v>
      </c>
      <c r="Y23" s="11">
        <v>34</v>
      </c>
      <c r="Z23" s="16">
        <v>1</v>
      </c>
      <c r="AA23" s="11">
        <v>56</v>
      </c>
      <c r="AB23" s="11"/>
      <c r="AC23" s="3">
        <f t="shared" si="2"/>
        <v>469</v>
      </c>
      <c r="AD23" s="3">
        <f t="shared" si="3"/>
        <v>26</v>
      </c>
      <c r="AE23" s="3">
        <v>6</v>
      </c>
      <c r="AF23" s="4">
        <f t="shared" si="0"/>
        <v>23.45</v>
      </c>
      <c r="AG23" s="4"/>
      <c r="AH23" s="3"/>
      <c r="AI23" s="3">
        <v>2</v>
      </c>
      <c r="AJ23" s="3">
        <v>8</v>
      </c>
      <c r="AK23" s="3">
        <v>3</v>
      </c>
      <c r="AL23" s="3">
        <f t="shared" si="1"/>
        <v>29</v>
      </c>
      <c r="AM23" s="3"/>
      <c r="AN23" s="6">
        <v>127</v>
      </c>
    </row>
    <row r="24" spans="1:40" x14ac:dyDescent="0.25">
      <c r="A24" s="3" t="s">
        <v>370</v>
      </c>
      <c r="B24" s="11">
        <v>41</v>
      </c>
      <c r="C24" s="11">
        <v>24</v>
      </c>
      <c r="D24" s="11">
        <v>64</v>
      </c>
      <c r="E24" s="11">
        <v>17</v>
      </c>
      <c r="F24" s="11">
        <v>1</v>
      </c>
      <c r="G24" s="11">
        <v>9</v>
      </c>
      <c r="H24" s="11">
        <v>20</v>
      </c>
      <c r="I24" s="11">
        <v>10</v>
      </c>
      <c r="J24" s="11">
        <v>50</v>
      </c>
      <c r="K24" s="16">
        <v>1</v>
      </c>
      <c r="L24" s="11">
        <v>33</v>
      </c>
      <c r="M24" s="11">
        <v>21</v>
      </c>
      <c r="N24" s="11">
        <v>99</v>
      </c>
      <c r="O24" s="11">
        <v>6</v>
      </c>
      <c r="P24" s="11">
        <v>40</v>
      </c>
      <c r="Q24" s="16">
        <v>36</v>
      </c>
      <c r="R24" s="16">
        <v>31</v>
      </c>
      <c r="S24" s="16">
        <v>99</v>
      </c>
      <c r="T24" s="11">
        <v>4</v>
      </c>
      <c r="U24" s="11">
        <v>14</v>
      </c>
      <c r="V24" s="11">
        <v>45</v>
      </c>
      <c r="W24" s="16">
        <v>127</v>
      </c>
      <c r="X24" s="11">
        <v>47</v>
      </c>
      <c r="Y24" s="16">
        <v>33</v>
      </c>
      <c r="Z24" s="11"/>
      <c r="AA24" s="11"/>
      <c r="AB24" s="11"/>
      <c r="AC24" s="3">
        <f t="shared" si="2"/>
        <v>872</v>
      </c>
      <c r="AD24" s="3">
        <f t="shared" si="3"/>
        <v>24</v>
      </c>
      <c r="AE24" s="3">
        <v>6</v>
      </c>
      <c r="AF24" s="4">
        <f t="shared" si="0"/>
        <v>48.444444444444443</v>
      </c>
      <c r="AG24" s="4"/>
      <c r="AH24" s="3">
        <v>1</v>
      </c>
      <c r="AI24" s="3">
        <v>4</v>
      </c>
      <c r="AJ24" s="3">
        <v>8</v>
      </c>
      <c r="AK24" s="3">
        <v>1</v>
      </c>
      <c r="AL24" s="3">
        <f t="shared" si="1"/>
        <v>25</v>
      </c>
      <c r="AM24" s="3"/>
      <c r="AN24" s="6">
        <v>113</v>
      </c>
    </row>
    <row r="25" spans="1:40" x14ac:dyDescent="0.25">
      <c r="A25" s="3" t="s">
        <v>209</v>
      </c>
      <c r="B25" s="11">
        <v>3</v>
      </c>
      <c r="C25" s="11">
        <v>0</v>
      </c>
      <c r="D25" s="11">
        <v>1</v>
      </c>
      <c r="E25" s="11">
        <v>4</v>
      </c>
      <c r="F25" s="16">
        <v>1</v>
      </c>
      <c r="G25" s="11">
        <v>2</v>
      </c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3">
        <f t="shared" si="2"/>
        <v>11</v>
      </c>
      <c r="AD25" s="3">
        <f t="shared" si="3"/>
        <v>6</v>
      </c>
      <c r="AE25" s="3">
        <v>1</v>
      </c>
      <c r="AF25" s="4">
        <f t="shared" si="0"/>
        <v>2.2000000000000002</v>
      </c>
      <c r="AG25" s="4"/>
      <c r="AH25" s="3"/>
      <c r="AI25" s="3"/>
      <c r="AJ25" s="3"/>
      <c r="AK25" s="3">
        <v>10</v>
      </c>
      <c r="AL25" s="3">
        <f t="shared" si="1"/>
        <v>16</v>
      </c>
      <c r="AM25" s="3"/>
      <c r="AN25" s="6">
        <v>61</v>
      </c>
    </row>
    <row r="26" spans="1:40" x14ac:dyDescent="0.25">
      <c r="A26" s="3" t="s">
        <v>568</v>
      </c>
      <c r="B26" s="11">
        <v>8</v>
      </c>
      <c r="C26" s="11">
        <v>11</v>
      </c>
      <c r="D26" s="11">
        <v>8</v>
      </c>
      <c r="E26" s="11">
        <v>10</v>
      </c>
      <c r="F26" s="11">
        <v>4</v>
      </c>
      <c r="G26" s="11">
        <v>0</v>
      </c>
      <c r="H26" s="11">
        <v>13</v>
      </c>
      <c r="I26" s="11">
        <v>10</v>
      </c>
      <c r="J26" s="11">
        <v>5</v>
      </c>
      <c r="K26" s="11">
        <v>0</v>
      </c>
      <c r="L26" s="11">
        <v>2</v>
      </c>
      <c r="M26" s="11">
        <v>1</v>
      </c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3">
        <f t="shared" si="2"/>
        <v>72</v>
      </c>
      <c r="AD26" s="3">
        <f t="shared" si="3"/>
        <v>12</v>
      </c>
      <c r="AE26" s="3"/>
      <c r="AF26" s="4">
        <f t="shared" si="0"/>
        <v>6</v>
      </c>
      <c r="AG26" s="4"/>
      <c r="AH26" s="3"/>
      <c r="AI26" s="3"/>
      <c r="AJ26" s="3"/>
      <c r="AK26" s="3">
        <v>4</v>
      </c>
      <c r="AL26" s="3">
        <f t="shared" si="1"/>
        <v>16</v>
      </c>
      <c r="AM26" s="3"/>
      <c r="AN26" s="6">
        <v>137</v>
      </c>
    </row>
    <row r="27" spans="1:40" x14ac:dyDescent="0.25">
      <c r="A27" s="3" t="s">
        <v>435</v>
      </c>
      <c r="B27" s="16">
        <v>7</v>
      </c>
      <c r="C27" s="16">
        <v>7</v>
      </c>
      <c r="D27" s="11">
        <v>8</v>
      </c>
      <c r="E27" s="11">
        <v>5</v>
      </c>
      <c r="F27" s="12">
        <v>4</v>
      </c>
      <c r="G27" s="11">
        <v>0</v>
      </c>
      <c r="H27" s="11">
        <v>1</v>
      </c>
      <c r="I27" s="11">
        <v>4</v>
      </c>
      <c r="J27" s="11">
        <v>0</v>
      </c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3">
        <f t="shared" si="2"/>
        <v>36</v>
      </c>
      <c r="AD27" s="3">
        <f t="shared" si="3"/>
        <v>9</v>
      </c>
      <c r="AE27" s="3">
        <v>3</v>
      </c>
      <c r="AF27" s="4">
        <f t="shared" si="0"/>
        <v>6</v>
      </c>
      <c r="AG27" s="4"/>
      <c r="AH27" s="3"/>
      <c r="AI27" s="3"/>
      <c r="AJ27" s="3"/>
      <c r="AK27" s="3">
        <v>5</v>
      </c>
      <c r="AL27" s="3">
        <f t="shared" si="1"/>
        <v>14</v>
      </c>
      <c r="AM27" s="3"/>
      <c r="AN27" s="6">
        <v>129</v>
      </c>
    </row>
    <row r="28" spans="1:40" x14ac:dyDescent="0.25">
      <c r="A28" s="6" t="s">
        <v>281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6"/>
    </row>
    <row r="29" spans="1:40" x14ac:dyDescent="0.25">
      <c r="A29" s="3" t="s">
        <v>580</v>
      </c>
      <c r="B29" s="11">
        <v>5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3">
        <f t="shared" si="2"/>
        <v>5</v>
      </c>
      <c r="AD29" s="3">
        <f t="shared" si="3"/>
        <v>1</v>
      </c>
      <c r="AE29" s="3"/>
      <c r="AF29" s="3"/>
      <c r="AG29" s="3"/>
      <c r="AH29" s="3"/>
      <c r="AI29" s="3"/>
      <c r="AJ29" s="3"/>
      <c r="AK29" s="3"/>
      <c r="AL29" s="3">
        <f t="shared" si="1"/>
        <v>1</v>
      </c>
      <c r="AM29" s="3"/>
      <c r="AN29" s="15" t="s">
        <v>381</v>
      </c>
    </row>
    <row r="30" spans="1:40" x14ac:dyDescent="0.25">
      <c r="A30" s="3" t="s">
        <v>12</v>
      </c>
      <c r="B30" s="11">
        <v>4</v>
      </c>
      <c r="C30" s="11">
        <v>16</v>
      </c>
      <c r="D30" s="11">
        <v>1</v>
      </c>
      <c r="E30" s="11">
        <v>2</v>
      </c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3">
        <f>SUM(A30:AA30)</f>
        <v>23</v>
      </c>
      <c r="AD30" s="3">
        <f>COUNT(B30:AA30)</f>
        <v>4</v>
      </c>
      <c r="AE30" s="3"/>
      <c r="AF30" s="4"/>
      <c r="AG30" s="4"/>
      <c r="AH30" s="3"/>
      <c r="AI30" s="3"/>
      <c r="AJ30" s="3"/>
      <c r="AK30" s="3"/>
      <c r="AL30" s="3">
        <f>AD30+AK30</f>
        <v>4</v>
      </c>
      <c r="AM30" s="3"/>
      <c r="AN30" s="6">
        <v>4</v>
      </c>
    </row>
    <row r="31" spans="1:40" x14ac:dyDescent="0.25">
      <c r="A31" s="3" t="s">
        <v>574</v>
      </c>
      <c r="B31" s="11">
        <v>1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3">
        <f t="shared" si="2"/>
        <v>1</v>
      </c>
      <c r="AD31" s="3">
        <f t="shared" si="3"/>
        <v>1</v>
      </c>
      <c r="AE31" s="3"/>
      <c r="AF31" s="3"/>
      <c r="AG31" s="3"/>
      <c r="AH31" s="3"/>
      <c r="AI31" s="3"/>
      <c r="AJ31" s="3"/>
      <c r="AK31" s="3"/>
      <c r="AL31" s="3">
        <f t="shared" si="1"/>
        <v>1</v>
      </c>
      <c r="AM31" s="3"/>
      <c r="AN31" s="15" t="s">
        <v>381</v>
      </c>
    </row>
    <row r="32" spans="1:40" x14ac:dyDescent="0.25">
      <c r="A32" s="3" t="s">
        <v>581</v>
      </c>
      <c r="B32" s="11">
        <v>1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3">
        <f t="shared" si="2"/>
        <v>1</v>
      </c>
      <c r="AD32" s="3">
        <f t="shared" si="3"/>
        <v>1</v>
      </c>
      <c r="AE32" s="3"/>
      <c r="AF32" s="3"/>
      <c r="AG32" s="3"/>
      <c r="AH32" s="3"/>
      <c r="AI32" s="3"/>
      <c r="AJ32" s="3"/>
      <c r="AK32" s="3"/>
      <c r="AL32" s="3">
        <f t="shared" si="1"/>
        <v>1</v>
      </c>
      <c r="AM32" s="3"/>
      <c r="AN32" s="15" t="s">
        <v>381</v>
      </c>
    </row>
    <row r="33" spans="1:63" x14ac:dyDescent="0.25">
      <c r="A33" s="3" t="s">
        <v>575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3">
        <f t="shared" si="2"/>
        <v>0</v>
      </c>
      <c r="AD33" s="3">
        <f>COUNT(B33:AA33)</f>
        <v>0</v>
      </c>
      <c r="AE33" s="3"/>
      <c r="AF33" s="3"/>
      <c r="AG33" s="3"/>
      <c r="AH33" s="3"/>
      <c r="AI33" s="3"/>
      <c r="AJ33" s="3"/>
      <c r="AK33" s="3">
        <v>1</v>
      </c>
      <c r="AL33" s="3">
        <f t="shared" ref="AL33:AL40" si="4">AD33+AK33</f>
        <v>1</v>
      </c>
      <c r="AM33" s="3"/>
      <c r="AN33" s="15" t="s">
        <v>381</v>
      </c>
    </row>
    <row r="34" spans="1:63" x14ac:dyDescent="0.25">
      <c r="A34" s="3" t="s">
        <v>573</v>
      </c>
      <c r="B34" s="16">
        <v>52</v>
      </c>
      <c r="AC34" s="3">
        <f t="shared" si="2"/>
        <v>52</v>
      </c>
      <c r="AD34" s="3">
        <f t="shared" si="3"/>
        <v>1</v>
      </c>
      <c r="AE34" s="13">
        <v>1</v>
      </c>
      <c r="AI34" s="13">
        <v>1</v>
      </c>
      <c r="AK34" s="3"/>
      <c r="AL34" s="3">
        <f t="shared" si="4"/>
        <v>1</v>
      </c>
      <c r="AN34" s="6">
        <v>143</v>
      </c>
    </row>
    <row r="35" spans="1:63" x14ac:dyDescent="0.25">
      <c r="A35" s="3" t="s">
        <v>572</v>
      </c>
      <c r="B35" s="11">
        <v>0</v>
      </c>
      <c r="C35" s="12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3">
        <f t="shared" ref="AC35:AC40" si="5">SUM(A35:AA35)</f>
        <v>0</v>
      </c>
      <c r="AD35" s="3">
        <f t="shared" ref="AD35:AD40" si="6">COUNT(B35:AA35)</f>
        <v>1</v>
      </c>
      <c r="AE35" s="3"/>
      <c r="AF35" s="4"/>
      <c r="AG35" s="4"/>
      <c r="AH35" s="3"/>
      <c r="AI35" s="3"/>
      <c r="AJ35" s="3"/>
      <c r="AK35" s="3">
        <v>2</v>
      </c>
      <c r="AL35" s="3">
        <f t="shared" si="4"/>
        <v>3</v>
      </c>
      <c r="AM35" s="3"/>
      <c r="AN35" s="6">
        <v>142</v>
      </c>
    </row>
    <row r="36" spans="1:63" x14ac:dyDescent="0.25">
      <c r="A36" s="3" t="s">
        <v>571</v>
      </c>
      <c r="B36" s="11">
        <v>7</v>
      </c>
      <c r="C36" s="11">
        <v>3</v>
      </c>
      <c r="D36" s="11">
        <v>7</v>
      </c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3">
        <f t="shared" si="5"/>
        <v>17</v>
      </c>
      <c r="AD36" s="3">
        <f t="shared" si="6"/>
        <v>3</v>
      </c>
      <c r="AE36" s="3"/>
      <c r="AF36" s="4"/>
      <c r="AG36" s="4"/>
      <c r="AH36" s="3"/>
      <c r="AI36" s="3"/>
      <c r="AJ36" s="3"/>
      <c r="AK36" s="3"/>
      <c r="AL36" s="3">
        <f t="shared" si="4"/>
        <v>3</v>
      </c>
      <c r="AM36" s="3"/>
      <c r="AN36" s="6">
        <v>141</v>
      </c>
    </row>
    <row r="37" spans="1:63" x14ac:dyDescent="0.25">
      <c r="A37" s="3" t="s">
        <v>569</v>
      </c>
      <c r="B37" s="11">
        <v>1</v>
      </c>
      <c r="C37" s="11">
        <v>1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3">
        <f t="shared" si="5"/>
        <v>2</v>
      </c>
      <c r="AD37" s="3">
        <f t="shared" si="6"/>
        <v>2</v>
      </c>
      <c r="AE37" s="3"/>
      <c r="AF37" s="4"/>
      <c r="AG37" s="4"/>
      <c r="AH37" s="3"/>
      <c r="AI37" s="3"/>
      <c r="AJ37" s="3"/>
      <c r="AK37" s="3"/>
      <c r="AL37" s="3">
        <f t="shared" si="4"/>
        <v>2</v>
      </c>
      <c r="AM37" s="3"/>
      <c r="AN37" s="6">
        <v>139</v>
      </c>
    </row>
    <row r="38" spans="1:63" x14ac:dyDescent="0.25">
      <c r="A38" s="3" t="s">
        <v>353</v>
      </c>
      <c r="B38" s="11">
        <v>0</v>
      </c>
      <c r="C38" s="11">
        <v>1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3">
        <f t="shared" si="5"/>
        <v>1</v>
      </c>
      <c r="AD38" s="3">
        <f t="shared" si="6"/>
        <v>2</v>
      </c>
      <c r="AE38" s="3"/>
      <c r="AF38" s="4"/>
      <c r="AG38" s="4"/>
      <c r="AH38" s="3"/>
      <c r="AI38" s="3"/>
      <c r="AJ38" s="3"/>
      <c r="AK38" s="3"/>
      <c r="AL38" s="3">
        <f>AD38+AK38</f>
        <v>2</v>
      </c>
      <c r="AM38" s="3"/>
      <c r="AN38" s="6">
        <v>1</v>
      </c>
    </row>
    <row r="39" spans="1:63" x14ac:dyDescent="0.25">
      <c r="A39" s="3" t="s">
        <v>451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3">
        <f t="shared" si="5"/>
        <v>0</v>
      </c>
      <c r="AD39" s="3">
        <f t="shared" si="6"/>
        <v>0</v>
      </c>
      <c r="AE39" s="3"/>
      <c r="AF39" s="4"/>
      <c r="AG39" s="4"/>
      <c r="AH39" s="3"/>
      <c r="AI39" s="3"/>
      <c r="AJ39" s="3"/>
      <c r="AK39" s="3">
        <v>1</v>
      </c>
      <c r="AL39" s="3">
        <f>AD39+AK39</f>
        <v>1</v>
      </c>
      <c r="AM39" s="3"/>
      <c r="AN39" s="6">
        <v>136</v>
      </c>
    </row>
    <row r="40" spans="1:63" x14ac:dyDescent="0.25">
      <c r="A40" s="3" t="s">
        <v>505</v>
      </c>
      <c r="B40" s="11">
        <v>25</v>
      </c>
      <c r="C40" s="11">
        <v>42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3">
        <f t="shared" si="5"/>
        <v>67</v>
      </c>
      <c r="AD40" s="3">
        <f t="shared" si="6"/>
        <v>2</v>
      </c>
      <c r="AE40" s="3"/>
      <c r="AF40" s="4"/>
      <c r="AG40" s="4"/>
      <c r="AH40" s="3"/>
      <c r="AI40" s="3"/>
      <c r="AJ40" s="3">
        <v>2</v>
      </c>
      <c r="AK40" s="3"/>
      <c r="AL40" s="3">
        <f t="shared" si="4"/>
        <v>2</v>
      </c>
      <c r="AM40" s="3"/>
      <c r="AN40" s="6">
        <v>109</v>
      </c>
    </row>
    <row r="41" spans="1:63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>
        <f>SUM(AC3:AC40)</f>
        <v>4825</v>
      </c>
      <c r="AD41" s="3">
        <f>SUM(AD3:AD40)</f>
        <v>348</v>
      </c>
      <c r="AE41" s="3">
        <f>SUM(AE3:AE40)</f>
        <v>65</v>
      </c>
      <c r="AF41" s="4">
        <f>AC41/(AD41-AE41)</f>
        <v>17.049469964664311</v>
      </c>
      <c r="AG41" s="4"/>
      <c r="AH41" s="3">
        <f>SUM(AH3:AH40)</f>
        <v>1</v>
      </c>
      <c r="AI41" s="3">
        <f>SUM(AI3:AI40)</f>
        <v>21</v>
      </c>
      <c r="AJ41" s="3">
        <f>SUM(AJ3:AJ40)</f>
        <v>48</v>
      </c>
      <c r="AK41" s="3">
        <f>SUM(AK3:AK40)</f>
        <v>79</v>
      </c>
      <c r="AL41" s="3">
        <f>SUM(AL3:AL40)</f>
        <v>427</v>
      </c>
      <c r="AM41" s="3"/>
      <c r="AN41" s="3"/>
    </row>
    <row r="42" spans="1:63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</row>
    <row r="43" spans="1:63" x14ac:dyDescent="0.25">
      <c r="A43" s="3"/>
      <c r="B43" s="3"/>
      <c r="AC43" s="6" t="s">
        <v>26</v>
      </c>
      <c r="AD43" s="3"/>
      <c r="AE43" s="3"/>
      <c r="AF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B43" s="3"/>
      <c r="BC43" s="3"/>
      <c r="BD43" s="3"/>
      <c r="BE43" s="3"/>
      <c r="BF43" s="3"/>
      <c r="BG43" s="3"/>
      <c r="BH43" s="3"/>
      <c r="BI43" s="3"/>
      <c r="BJ43" s="3"/>
      <c r="BK43" s="3"/>
    </row>
    <row r="44" spans="1:63" x14ac:dyDescent="0.25">
      <c r="A44" s="3"/>
      <c r="B44" s="3"/>
      <c r="AC44" s="3" t="s">
        <v>385</v>
      </c>
      <c r="AE44" s="5" t="s">
        <v>358</v>
      </c>
      <c r="AF44" s="3" t="s">
        <v>582</v>
      </c>
      <c r="AJ44" s="3" t="s">
        <v>392</v>
      </c>
      <c r="AL44" s="3"/>
      <c r="AM44" s="3"/>
      <c r="AN44" s="3"/>
      <c r="AU44" s="3"/>
      <c r="AV44" s="3"/>
      <c r="AW44" s="3"/>
      <c r="AX44" s="3"/>
      <c r="AY44" s="3"/>
      <c r="AZ44" s="3"/>
      <c r="BA44" s="3"/>
      <c r="BJ44" s="3"/>
      <c r="BK44" s="3"/>
    </row>
    <row r="45" spans="1:63" x14ac:dyDescent="0.25">
      <c r="A45" s="3"/>
      <c r="B45" s="3"/>
      <c r="AC45" s="3" t="s">
        <v>385</v>
      </c>
      <c r="AE45" s="5" t="s">
        <v>234</v>
      </c>
      <c r="AF45" s="3" t="s">
        <v>597</v>
      </c>
      <c r="AJ45" s="3" t="s">
        <v>134</v>
      </c>
      <c r="AL45" s="3"/>
      <c r="AM45" s="3"/>
      <c r="AN45" s="3"/>
      <c r="AU45" s="3"/>
      <c r="AV45" s="3"/>
      <c r="AW45" s="3"/>
      <c r="AX45" s="3"/>
      <c r="AY45" s="3"/>
      <c r="AZ45" s="3"/>
      <c r="BA45" s="3"/>
      <c r="BJ45" s="3"/>
      <c r="BK45" s="3"/>
    </row>
    <row r="46" spans="1:63" x14ac:dyDescent="0.25">
      <c r="A46" s="3"/>
      <c r="B46" s="3"/>
      <c r="AC46" s="3" t="s">
        <v>385</v>
      </c>
      <c r="AE46" s="3">
        <v>99</v>
      </c>
      <c r="AF46" s="3" t="s">
        <v>416</v>
      </c>
      <c r="AJ46" s="3" t="s">
        <v>154</v>
      </c>
      <c r="AL46" s="3"/>
      <c r="AM46" s="3"/>
      <c r="AN46" s="3"/>
      <c r="AU46" s="3"/>
      <c r="AV46" s="3"/>
      <c r="AW46" s="3"/>
      <c r="AX46" s="3"/>
      <c r="AY46" s="3"/>
      <c r="AZ46" s="3"/>
      <c r="BA46" s="3"/>
      <c r="BJ46" s="3"/>
      <c r="BK46" s="3"/>
    </row>
    <row r="47" spans="1:63" x14ac:dyDescent="0.25">
      <c r="A47" s="3"/>
      <c r="B47" s="3"/>
      <c r="AC47" s="3" t="s">
        <v>590</v>
      </c>
      <c r="AE47" s="3">
        <v>83</v>
      </c>
      <c r="AF47" s="3" t="s">
        <v>591</v>
      </c>
      <c r="AJ47" s="3" t="s">
        <v>594</v>
      </c>
      <c r="AL47" s="3"/>
      <c r="AM47" s="3"/>
      <c r="AN47" s="3"/>
      <c r="AU47" s="3"/>
      <c r="AV47" s="3"/>
      <c r="AW47" s="3"/>
      <c r="AX47" s="3"/>
      <c r="AY47" s="3"/>
      <c r="AZ47" s="3"/>
      <c r="BA47" s="3"/>
      <c r="BJ47" s="3"/>
      <c r="BK47" s="3"/>
    </row>
    <row r="48" spans="1:63" x14ac:dyDescent="0.25">
      <c r="A48" s="3"/>
      <c r="B48" s="3"/>
      <c r="AC48" s="3" t="s">
        <v>34</v>
      </c>
      <c r="AE48" s="5" t="s">
        <v>279</v>
      </c>
      <c r="AF48" s="3" t="s">
        <v>597</v>
      </c>
      <c r="AJ48" s="3" t="s">
        <v>598</v>
      </c>
      <c r="AL48" s="3"/>
      <c r="AM48" s="3"/>
      <c r="AN48" s="3"/>
      <c r="AU48" s="3"/>
      <c r="AV48" s="3"/>
      <c r="AW48" s="3"/>
      <c r="AX48" s="3"/>
      <c r="AY48" s="3"/>
      <c r="AZ48" s="3"/>
      <c r="BA48" s="3"/>
      <c r="BJ48" s="3"/>
      <c r="BK48" s="3"/>
    </row>
    <row r="49" spans="1:63" x14ac:dyDescent="0.25">
      <c r="A49" s="3"/>
      <c r="B49" s="3"/>
      <c r="AC49" s="3" t="s">
        <v>590</v>
      </c>
      <c r="AE49" s="3">
        <v>71</v>
      </c>
      <c r="AF49" s="3" t="s">
        <v>467</v>
      </c>
      <c r="AJ49" s="3" t="s">
        <v>339</v>
      </c>
      <c r="AL49" s="3"/>
      <c r="AM49" s="3"/>
      <c r="AN49" s="3"/>
      <c r="AU49" s="3"/>
      <c r="AV49" s="3"/>
      <c r="AW49" s="3"/>
      <c r="AX49" s="3"/>
      <c r="AY49" s="3"/>
      <c r="AZ49" s="3"/>
      <c r="BA49" s="3"/>
      <c r="BJ49" s="3"/>
      <c r="BK49" s="3"/>
    </row>
    <row r="50" spans="1:63" x14ac:dyDescent="0.25">
      <c r="A50" s="3"/>
      <c r="B50" s="3"/>
      <c r="AC50" s="3" t="s">
        <v>34</v>
      </c>
      <c r="AE50" s="3">
        <v>66</v>
      </c>
      <c r="AF50" s="3" t="s">
        <v>446</v>
      </c>
      <c r="AJ50" s="3" t="s">
        <v>613</v>
      </c>
      <c r="AL50" s="3"/>
      <c r="AM50" s="3"/>
      <c r="AN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</row>
    <row r="51" spans="1:63" x14ac:dyDescent="0.25">
      <c r="A51" s="3"/>
      <c r="B51" s="3"/>
      <c r="AC51" s="3" t="s">
        <v>385</v>
      </c>
      <c r="AE51" s="3">
        <v>64</v>
      </c>
      <c r="AF51" s="3" t="s">
        <v>585</v>
      </c>
      <c r="AJ51" s="3" t="s">
        <v>372</v>
      </c>
      <c r="AL51" s="3"/>
      <c r="AM51" s="3"/>
      <c r="AN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</row>
    <row r="52" spans="1:63" x14ac:dyDescent="0.25">
      <c r="A52" s="3"/>
      <c r="B52" s="3"/>
      <c r="L52" s="3"/>
      <c r="M52" s="3"/>
      <c r="N52" s="3"/>
      <c r="X52" s="3"/>
      <c r="Y52" s="3"/>
      <c r="Z52" s="3"/>
      <c r="AA52" s="3"/>
      <c r="AB52" s="3"/>
      <c r="AC52" s="3" t="s">
        <v>590</v>
      </c>
      <c r="AE52" s="5" t="s">
        <v>122</v>
      </c>
      <c r="AF52" s="3" t="s">
        <v>422</v>
      </c>
      <c r="AJ52" s="3" t="s">
        <v>596</v>
      </c>
      <c r="AL52" s="3"/>
      <c r="AM52" s="3"/>
      <c r="AN52" s="3"/>
    </row>
    <row r="53" spans="1:63" x14ac:dyDescent="0.25">
      <c r="A53" s="3"/>
      <c r="B53" s="3"/>
      <c r="L53" s="3"/>
      <c r="M53" s="3"/>
      <c r="N53" s="3"/>
      <c r="X53" s="3"/>
      <c r="Y53" s="3"/>
      <c r="Z53" s="3"/>
      <c r="AA53" s="3"/>
      <c r="AB53" s="3"/>
      <c r="AC53" s="3" t="s">
        <v>461</v>
      </c>
      <c r="AE53" s="3">
        <v>63</v>
      </c>
      <c r="AF53" s="3" t="s">
        <v>312</v>
      </c>
      <c r="AJ53" s="3" t="s">
        <v>335</v>
      </c>
      <c r="AL53" s="3"/>
      <c r="AM53" s="3"/>
      <c r="AN53" s="3"/>
    </row>
    <row r="54" spans="1:63" x14ac:dyDescent="0.25">
      <c r="A54" s="3"/>
      <c r="B54" s="3"/>
      <c r="L54" s="3"/>
      <c r="M54" s="3"/>
      <c r="N54" s="3"/>
      <c r="X54" s="3"/>
      <c r="Y54" s="3"/>
      <c r="Z54" s="3"/>
      <c r="AA54" s="3"/>
      <c r="AB54" s="3"/>
      <c r="AC54" s="3" t="s">
        <v>459</v>
      </c>
      <c r="AE54" s="5" t="s">
        <v>233</v>
      </c>
      <c r="AF54" s="3" t="s">
        <v>583</v>
      </c>
      <c r="AJ54" s="3" t="s">
        <v>584</v>
      </c>
      <c r="AL54" s="3"/>
      <c r="AM54" s="3"/>
      <c r="AN54" s="3"/>
    </row>
    <row r="55" spans="1:63" x14ac:dyDescent="0.25">
      <c r="A55" s="3"/>
      <c r="B55" s="3"/>
      <c r="L55" s="3"/>
      <c r="M55" s="3"/>
      <c r="N55" s="3"/>
      <c r="X55" s="3"/>
      <c r="Y55" s="3"/>
      <c r="Z55" s="3"/>
      <c r="AA55" s="3"/>
      <c r="AB55" s="3"/>
      <c r="AC55" s="3" t="s">
        <v>34</v>
      </c>
      <c r="AE55" s="5">
        <v>61</v>
      </c>
      <c r="AF55" s="3" t="s">
        <v>586</v>
      </c>
      <c r="AJ55" s="3" t="s">
        <v>587</v>
      </c>
      <c r="AL55" s="3"/>
      <c r="AM55" s="3"/>
      <c r="AN55" s="3"/>
    </row>
    <row r="56" spans="1:63" x14ac:dyDescent="0.25">
      <c r="A56" s="3"/>
      <c r="B56" s="3"/>
      <c r="L56" s="3"/>
      <c r="M56" s="3"/>
      <c r="N56" s="3"/>
      <c r="X56" s="3"/>
      <c r="Y56" s="3"/>
      <c r="Z56" s="3"/>
      <c r="AA56" s="3"/>
      <c r="AB56" s="3"/>
      <c r="AC56" s="3" t="s">
        <v>588</v>
      </c>
      <c r="AE56" s="13">
        <v>56</v>
      </c>
      <c r="AF56" s="3" t="s">
        <v>446</v>
      </c>
      <c r="AJ56" s="3" t="s">
        <v>613</v>
      </c>
      <c r="AL56" s="3"/>
      <c r="AM56" s="3"/>
      <c r="AN56" s="3"/>
    </row>
    <row r="57" spans="1:63" x14ac:dyDescent="0.25">
      <c r="A57" s="3"/>
      <c r="B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 t="s">
        <v>34</v>
      </c>
      <c r="AE57" s="5">
        <v>56</v>
      </c>
      <c r="AF57" s="3" t="s">
        <v>602</v>
      </c>
      <c r="AJ57" s="3" t="s">
        <v>360</v>
      </c>
      <c r="AL57" s="3"/>
      <c r="AM57" s="3"/>
      <c r="AN57" s="3"/>
    </row>
    <row r="58" spans="1:63" x14ac:dyDescent="0.25">
      <c r="A58" s="3"/>
      <c r="B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 t="s">
        <v>34</v>
      </c>
      <c r="AE58" s="3">
        <v>54</v>
      </c>
      <c r="AF58" s="3" t="s">
        <v>583</v>
      </c>
      <c r="AJ58" s="3" t="s">
        <v>584</v>
      </c>
      <c r="AL58" s="3"/>
      <c r="AM58" s="3"/>
      <c r="AN58" s="3"/>
    </row>
    <row r="59" spans="1:63" x14ac:dyDescent="0.25">
      <c r="A59" s="3"/>
      <c r="B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 t="s">
        <v>588</v>
      </c>
      <c r="AE59" s="5" t="s">
        <v>589</v>
      </c>
      <c r="AF59" s="3" t="s">
        <v>585</v>
      </c>
      <c r="AJ59" s="3" t="s">
        <v>372</v>
      </c>
      <c r="AL59" s="3"/>
      <c r="AM59" s="3"/>
      <c r="AN59" s="3"/>
    </row>
    <row r="60" spans="1:63" x14ac:dyDescent="0.25">
      <c r="A60" s="3"/>
      <c r="B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 t="s">
        <v>34</v>
      </c>
      <c r="AE60" s="3">
        <v>53</v>
      </c>
      <c r="AF60" s="3" t="s">
        <v>585</v>
      </c>
      <c r="AJ60" s="3" t="s">
        <v>372</v>
      </c>
      <c r="AK60" s="3"/>
      <c r="AL60" s="3"/>
      <c r="AM60" s="3"/>
      <c r="AN60" s="3"/>
    </row>
    <row r="61" spans="1:63" x14ac:dyDescent="0.25">
      <c r="A61" s="3"/>
      <c r="B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 t="s">
        <v>592</v>
      </c>
      <c r="AE61" s="5" t="s">
        <v>127</v>
      </c>
      <c r="AF61" s="3" t="s">
        <v>593</v>
      </c>
      <c r="AJ61" s="3" t="s">
        <v>594</v>
      </c>
      <c r="AK61" s="3"/>
      <c r="AL61" s="3"/>
      <c r="AM61" s="3"/>
      <c r="AN61" s="3"/>
    </row>
    <row r="62" spans="1:63" x14ac:dyDescent="0.25">
      <c r="A62" s="3"/>
      <c r="B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 t="s">
        <v>599</v>
      </c>
      <c r="AE62" s="5">
        <v>51</v>
      </c>
      <c r="AF62" s="3" t="s">
        <v>601</v>
      </c>
      <c r="AJ62" s="3" t="s">
        <v>600</v>
      </c>
      <c r="AK62" s="3"/>
      <c r="AL62" s="3"/>
      <c r="AM62" s="3"/>
      <c r="AN62" s="3"/>
    </row>
    <row r="63" spans="1:63" x14ac:dyDescent="0.25">
      <c r="A63" s="3"/>
      <c r="B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 t="s">
        <v>599</v>
      </c>
      <c r="AE63" s="5">
        <v>51</v>
      </c>
      <c r="AF63" s="3" t="s">
        <v>597</v>
      </c>
      <c r="AJ63" s="3" t="s">
        <v>134</v>
      </c>
      <c r="AK63" s="3"/>
      <c r="AL63" s="3"/>
      <c r="AM63" s="3"/>
      <c r="AN63" s="3"/>
    </row>
    <row r="64" spans="1:63" x14ac:dyDescent="0.25">
      <c r="A64" s="3"/>
      <c r="B64" s="3"/>
      <c r="C64" s="3"/>
      <c r="D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 t="s">
        <v>458</v>
      </c>
      <c r="AE64" s="3">
        <v>50</v>
      </c>
      <c r="AF64" s="3" t="s">
        <v>373</v>
      </c>
      <c r="AJ64" s="3" t="s">
        <v>603</v>
      </c>
      <c r="AK64" s="3"/>
      <c r="AL64" s="3"/>
      <c r="AM64" s="3"/>
      <c r="AN64" s="3"/>
    </row>
    <row r="65" spans="1:40" x14ac:dyDescent="0.25">
      <c r="A65" s="3"/>
      <c r="B65" s="3"/>
      <c r="C65" s="3"/>
      <c r="D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 t="s">
        <v>385</v>
      </c>
      <c r="AE65" s="3">
        <v>50</v>
      </c>
      <c r="AF65" s="3" t="s">
        <v>595</v>
      </c>
      <c r="AJ65" s="3" t="s">
        <v>156</v>
      </c>
      <c r="AK65" s="3"/>
      <c r="AL65" s="3"/>
      <c r="AM65" s="3"/>
      <c r="AN65" s="3"/>
    </row>
    <row r="66" spans="1:40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H66" s="3"/>
      <c r="AI66" s="3"/>
      <c r="AJ66" s="3"/>
      <c r="AK66" s="3"/>
      <c r="AL66" s="3"/>
      <c r="AM66" s="3"/>
      <c r="AN66" s="3"/>
    </row>
    <row r="67" spans="1:40" x14ac:dyDescent="0.25">
      <c r="A67" s="3"/>
      <c r="B67" s="3"/>
      <c r="C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H67" s="5"/>
      <c r="AI67" s="3"/>
      <c r="AJ67" s="3"/>
      <c r="AK67" s="3"/>
      <c r="AL67" s="3"/>
      <c r="AM67" s="3"/>
      <c r="AN67" s="3"/>
    </row>
    <row r="68" spans="1:40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H68" s="5"/>
      <c r="AI68" s="3"/>
      <c r="AJ68" s="3"/>
      <c r="AK68" s="3"/>
      <c r="AL68" s="3"/>
      <c r="AM68" s="3"/>
      <c r="AN68" s="3"/>
    </row>
  </sheetData>
  <phoneticPr fontId="10" type="noConversion"/>
  <pageMargins left="1.1417322834645669" right="0.15748031496062992" top="0.78740157480314965" bottom="0.78740157480314965" header="0.51181102362204722" footer="0.51181102362204722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44"/>
  <sheetViews>
    <sheetView workbookViewId="0">
      <pane xSplit="1" ySplit="2" topLeftCell="X24" activePane="bottomRight" state="frozen"/>
      <selection pane="topRight" activeCell="B1" sqref="B1"/>
      <selection pane="bottomLeft" activeCell="A3" sqref="A3"/>
      <selection pane="bottomRight" activeCell="X37" sqref="X37"/>
    </sheetView>
  </sheetViews>
  <sheetFormatPr defaultRowHeight="12.5" x14ac:dyDescent="0.25"/>
  <cols>
    <col min="2" max="23" width="3.36328125" hidden="1" customWidth="1"/>
    <col min="24" max="26" width="4.453125" customWidth="1"/>
    <col min="27" max="27" width="5.453125" customWidth="1"/>
    <col min="28" max="33" width="4.453125" customWidth="1"/>
    <col min="34" max="34" width="4.54296875" customWidth="1"/>
  </cols>
  <sheetData>
    <row r="1" spans="1:34" ht="15.5" x14ac:dyDescent="0.35">
      <c r="A1" s="8" t="s">
        <v>257</v>
      </c>
      <c r="B1" s="2"/>
      <c r="C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B1" s="3" t="s">
        <v>57</v>
      </c>
      <c r="AC1" s="3"/>
      <c r="AD1" s="3"/>
      <c r="AE1" s="3"/>
      <c r="AG1" s="3"/>
      <c r="AH1" s="3"/>
    </row>
    <row r="2" spans="1:34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5" t="s">
        <v>0</v>
      </c>
      <c r="Y2" s="5" t="s">
        <v>1</v>
      </c>
      <c r="Z2" s="5" t="s">
        <v>2</v>
      </c>
      <c r="AA2" s="5" t="s">
        <v>3</v>
      </c>
      <c r="AB2" s="3"/>
      <c r="AC2" s="5" t="s">
        <v>54</v>
      </c>
      <c r="AD2" s="5" t="s">
        <v>4</v>
      </c>
      <c r="AE2" s="5" t="s">
        <v>5</v>
      </c>
      <c r="AF2" s="3" t="s">
        <v>6</v>
      </c>
      <c r="AG2" s="3" t="s">
        <v>342</v>
      </c>
      <c r="AH2" s="3"/>
    </row>
    <row r="3" spans="1:34" x14ac:dyDescent="0.25">
      <c r="A3" s="3" t="s">
        <v>186</v>
      </c>
      <c r="B3" s="3">
        <v>4</v>
      </c>
      <c r="C3" s="3">
        <v>10</v>
      </c>
      <c r="D3" s="3">
        <v>23</v>
      </c>
      <c r="E3" s="3">
        <v>72</v>
      </c>
      <c r="F3" s="3">
        <v>28</v>
      </c>
      <c r="G3" s="3">
        <v>3</v>
      </c>
      <c r="H3" s="3">
        <v>19</v>
      </c>
      <c r="I3" s="3">
        <v>3</v>
      </c>
      <c r="J3" s="3">
        <v>11</v>
      </c>
      <c r="K3" s="3">
        <v>24</v>
      </c>
      <c r="L3" s="3">
        <v>37</v>
      </c>
      <c r="M3" s="3">
        <v>26</v>
      </c>
      <c r="N3" s="3">
        <v>18</v>
      </c>
      <c r="O3" s="3">
        <v>0</v>
      </c>
      <c r="P3" s="3">
        <v>11</v>
      </c>
      <c r="Q3" s="3">
        <v>10</v>
      </c>
      <c r="R3" s="3">
        <v>0</v>
      </c>
      <c r="S3" s="3">
        <v>53</v>
      </c>
      <c r="T3" s="3"/>
      <c r="U3" s="3"/>
      <c r="V3" s="3"/>
      <c r="W3" s="3"/>
      <c r="X3" s="3">
        <f>SUM(B3:W3)</f>
        <v>352</v>
      </c>
      <c r="Y3" s="3">
        <f>COUNT(B3:W3)</f>
        <v>18</v>
      </c>
      <c r="Z3" s="3"/>
      <c r="AA3" s="4">
        <f t="shared" ref="AA3:AA23" si="0">X3/(Y3-Z3)</f>
        <v>19.555555555555557</v>
      </c>
      <c r="AB3" s="3"/>
      <c r="AC3" s="3"/>
      <c r="AD3" s="3">
        <v>2</v>
      </c>
      <c r="AE3" s="3">
        <v>3</v>
      </c>
      <c r="AF3" s="3">
        <v>1</v>
      </c>
      <c r="AG3" s="3">
        <f t="shared" ref="AG3:AG23" si="1">Y3+AF3</f>
        <v>19</v>
      </c>
      <c r="AH3" s="6">
        <v>23</v>
      </c>
    </row>
    <row r="4" spans="1:34" x14ac:dyDescent="0.25">
      <c r="A4" s="3" t="s">
        <v>217</v>
      </c>
      <c r="B4" s="3">
        <v>1</v>
      </c>
      <c r="C4" s="3">
        <v>15</v>
      </c>
      <c r="D4" s="3">
        <v>0</v>
      </c>
      <c r="E4" s="3">
        <v>1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>
        <f t="shared" ref="X4:X23" si="2">SUM(B4:W4)</f>
        <v>17</v>
      </c>
      <c r="Y4" s="3">
        <f t="shared" ref="Y4:Y23" si="3">COUNT(B4:W4)</f>
        <v>4</v>
      </c>
      <c r="Z4" s="3"/>
      <c r="AA4" s="4">
        <f t="shared" si="0"/>
        <v>4.25</v>
      </c>
      <c r="AB4" s="3"/>
      <c r="AC4" s="3"/>
      <c r="AD4" s="3"/>
      <c r="AE4" s="3"/>
      <c r="AF4" s="3">
        <v>5</v>
      </c>
      <c r="AG4" s="3">
        <f t="shared" si="1"/>
        <v>9</v>
      </c>
      <c r="AH4" s="6">
        <v>22</v>
      </c>
    </row>
    <row r="5" spans="1:34" x14ac:dyDescent="0.25">
      <c r="A5" s="3" t="s">
        <v>10</v>
      </c>
      <c r="B5" s="3">
        <v>4</v>
      </c>
      <c r="C5" s="3">
        <v>1</v>
      </c>
      <c r="D5" s="3">
        <v>1</v>
      </c>
      <c r="E5" s="3">
        <v>0</v>
      </c>
      <c r="F5" s="3">
        <v>6</v>
      </c>
      <c r="G5" s="3">
        <v>8</v>
      </c>
      <c r="H5" s="3">
        <v>3</v>
      </c>
      <c r="I5" s="3">
        <v>4</v>
      </c>
      <c r="J5" s="3">
        <v>0</v>
      </c>
      <c r="K5" s="3">
        <v>7</v>
      </c>
      <c r="L5" s="3">
        <v>3</v>
      </c>
      <c r="M5" s="3">
        <v>0</v>
      </c>
      <c r="N5" s="3">
        <v>2</v>
      </c>
      <c r="O5" s="3">
        <v>5</v>
      </c>
      <c r="P5" s="3"/>
      <c r="Q5" s="3"/>
      <c r="R5" s="3"/>
      <c r="S5" s="3"/>
      <c r="T5" s="3"/>
      <c r="U5" s="3"/>
      <c r="V5" s="3"/>
      <c r="W5" s="3"/>
      <c r="X5" s="3">
        <f t="shared" si="2"/>
        <v>44</v>
      </c>
      <c r="Y5" s="3">
        <f t="shared" si="3"/>
        <v>14</v>
      </c>
      <c r="Z5" s="3"/>
      <c r="AA5" s="4">
        <f t="shared" si="0"/>
        <v>3.1428571428571428</v>
      </c>
      <c r="AB5" s="3"/>
      <c r="AC5" s="3"/>
      <c r="AD5" s="3"/>
      <c r="AE5" s="3"/>
      <c r="AF5" s="3">
        <v>1</v>
      </c>
      <c r="AG5" s="3">
        <f t="shared" si="1"/>
        <v>15</v>
      </c>
      <c r="AH5" s="6">
        <v>30</v>
      </c>
    </row>
    <row r="6" spans="1:34" x14ac:dyDescent="0.25">
      <c r="A6" s="3" t="s">
        <v>185</v>
      </c>
      <c r="B6" s="3">
        <v>0</v>
      </c>
      <c r="C6" s="3">
        <v>3</v>
      </c>
      <c r="D6" s="3">
        <v>1</v>
      </c>
      <c r="E6" s="6">
        <v>0</v>
      </c>
      <c r="F6" s="3">
        <v>12</v>
      </c>
      <c r="G6" s="3">
        <v>15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>
        <f t="shared" si="2"/>
        <v>31</v>
      </c>
      <c r="Y6" s="3">
        <f t="shared" si="3"/>
        <v>6</v>
      </c>
      <c r="Z6" s="3">
        <v>1</v>
      </c>
      <c r="AA6" s="4">
        <f t="shared" si="0"/>
        <v>6.2</v>
      </c>
      <c r="AB6" s="3"/>
      <c r="AC6" s="3"/>
      <c r="AD6" s="3"/>
      <c r="AE6" s="3"/>
      <c r="AF6" s="3">
        <v>1</v>
      </c>
      <c r="AG6" s="3">
        <f t="shared" si="1"/>
        <v>7</v>
      </c>
      <c r="AH6" s="6">
        <v>36</v>
      </c>
    </row>
    <row r="7" spans="1:34" x14ac:dyDescent="0.25">
      <c r="A7" s="3" t="s">
        <v>12</v>
      </c>
      <c r="B7" s="3">
        <v>0</v>
      </c>
      <c r="C7" s="3">
        <v>0</v>
      </c>
      <c r="D7" s="3">
        <v>4</v>
      </c>
      <c r="E7" s="3">
        <v>7</v>
      </c>
      <c r="F7" s="3">
        <v>1</v>
      </c>
      <c r="G7" s="3">
        <v>2</v>
      </c>
      <c r="H7" s="3">
        <v>11</v>
      </c>
      <c r="I7" s="3">
        <v>14</v>
      </c>
      <c r="J7" s="3">
        <v>6</v>
      </c>
      <c r="K7" s="3">
        <v>0</v>
      </c>
      <c r="L7" s="3">
        <v>1</v>
      </c>
      <c r="M7" s="3">
        <v>2</v>
      </c>
      <c r="N7" s="3">
        <v>5</v>
      </c>
      <c r="O7" s="3">
        <v>9</v>
      </c>
      <c r="P7" s="3">
        <v>4</v>
      </c>
      <c r="Q7" s="3">
        <v>0</v>
      </c>
      <c r="R7" s="3">
        <v>3</v>
      </c>
      <c r="S7" s="3">
        <v>1</v>
      </c>
      <c r="T7" s="3">
        <v>3</v>
      </c>
      <c r="U7" s="3">
        <v>0</v>
      </c>
      <c r="V7" s="3">
        <v>16</v>
      </c>
      <c r="W7" s="3"/>
      <c r="X7" s="3">
        <f t="shared" si="2"/>
        <v>89</v>
      </c>
      <c r="Y7" s="3">
        <f t="shared" si="3"/>
        <v>21</v>
      </c>
      <c r="Z7" s="3"/>
      <c r="AA7" s="4">
        <f t="shared" si="0"/>
        <v>4.2380952380952381</v>
      </c>
      <c r="AB7" s="3"/>
      <c r="AC7" s="3"/>
      <c r="AD7" s="3"/>
      <c r="AE7" s="3"/>
      <c r="AF7" s="3"/>
      <c r="AG7" s="3">
        <f t="shared" si="1"/>
        <v>21</v>
      </c>
      <c r="AH7" s="6">
        <v>4</v>
      </c>
    </row>
    <row r="8" spans="1:34" x14ac:dyDescent="0.25">
      <c r="A8" s="3" t="s">
        <v>237</v>
      </c>
      <c r="B8" s="3">
        <v>7</v>
      </c>
      <c r="C8" s="3">
        <v>5</v>
      </c>
      <c r="D8" s="6">
        <v>10</v>
      </c>
      <c r="E8" s="3">
        <v>1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>
        <f t="shared" si="2"/>
        <v>23</v>
      </c>
      <c r="Y8" s="3">
        <f t="shared" si="3"/>
        <v>4</v>
      </c>
      <c r="Z8" s="3">
        <v>1</v>
      </c>
      <c r="AA8" s="4">
        <f t="shared" si="0"/>
        <v>7.666666666666667</v>
      </c>
      <c r="AB8" s="3"/>
      <c r="AC8" s="3"/>
      <c r="AD8" s="3"/>
      <c r="AE8" s="3"/>
      <c r="AF8" s="3">
        <v>1</v>
      </c>
      <c r="AG8" s="3">
        <f t="shared" si="1"/>
        <v>5</v>
      </c>
      <c r="AH8" s="6">
        <v>13</v>
      </c>
    </row>
    <row r="9" spans="1:34" x14ac:dyDescent="0.25">
      <c r="A9" s="3" t="s">
        <v>173</v>
      </c>
      <c r="B9" s="3">
        <v>6</v>
      </c>
      <c r="C9" s="3">
        <v>4</v>
      </c>
      <c r="D9" s="3">
        <v>12</v>
      </c>
      <c r="E9" s="3">
        <v>0</v>
      </c>
      <c r="F9" s="3">
        <v>6</v>
      </c>
      <c r="G9" s="3">
        <v>10</v>
      </c>
      <c r="H9" s="3">
        <v>1</v>
      </c>
      <c r="I9" s="3">
        <v>0</v>
      </c>
      <c r="J9" s="3">
        <v>0</v>
      </c>
      <c r="K9" s="3">
        <v>9</v>
      </c>
      <c r="L9" s="3">
        <v>6</v>
      </c>
      <c r="M9" s="3">
        <v>3</v>
      </c>
      <c r="N9" s="3">
        <v>2</v>
      </c>
      <c r="O9" s="3">
        <v>7</v>
      </c>
      <c r="P9" s="3"/>
      <c r="Q9" s="3"/>
      <c r="R9" s="3"/>
      <c r="S9" s="3"/>
      <c r="T9" s="3"/>
      <c r="U9" s="3"/>
      <c r="V9" s="3"/>
      <c r="W9" s="3"/>
      <c r="X9" s="3">
        <f t="shared" si="2"/>
        <v>66</v>
      </c>
      <c r="Y9" s="3">
        <f t="shared" si="3"/>
        <v>14</v>
      </c>
      <c r="Z9" s="3"/>
      <c r="AA9" s="4">
        <f t="shared" si="0"/>
        <v>4.7142857142857144</v>
      </c>
      <c r="AB9" s="3"/>
      <c r="AC9" s="3"/>
      <c r="AD9" s="3"/>
      <c r="AE9" s="3"/>
      <c r="AF9" s="3">
        <v>1</v>
      </c>
      <c r="AG9" s="3">
        <f t="shared" si="1"/>
        <v>15</v>
      </c>
      <c r="AH9" s="6">
        <v>29</v>
      </c>
    </row>
    <row r="10" spans="1:34" x14ac:dyDescent="0.25">
      <c r="A10" s="3" t="s">
        <v>194</v>
      </c>
      <c r="B10" s="3">
        <v>16</v>
      </c>
      <c r="C10" s="3">
        <v>5</v>
      </c>
      <c r="D10" s="3">
        <v>4</v>
      </c>
      <c r="E10" s="6">
        <v>36</v>
      </c>
      <c r="F10" s="3">
        <v>3</v>
      </c>
      <c r="G10" s="3">
        <v>0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>
        <f t="shared" si="2"/>
        <v>64</v>
      </c>
      <c r="Y10" s="3">
        <f t="shared" si="3"/>
        <v>6</v>
      </c>
      <c r="Z10" s="3">
        <v>1</v>
      </c>
      <c r="AA10" s="4">
        <f t="shared" si="0"/>
        <v>12.8</v>
      </c>
      <c r="AB10" s="3"/>
      <c r="AC10" s="3"/>
      <c r="AD10" s="3"/>
      <c r="AE10" s="3">
        <v>1</v>
      </c>
      <c r="AF10" s="3"/>
      <c r="AG10" s="3">
        <f t="shared" si="1"/>
        <v>6</v>
      </c>
      <c r="AH10" s="6">
        <v>2</v>
      </c>
    </row>
    <row r="11" spans="1:34" x14ac:dyDescent="0.25">
      <c r="A11" s="3" t="s">
        <v>189</v>
      </c>
      <c r="B11" s="6">
        <v>10</v>
      </c>
      <c r="C11" s="3">
        <v>0</v>
      </c>
      <c r="D11" s="3">
        <v>20</v>
      </c>
      <c r="E11" s="3">
        <v>0</v>
      </c>
      <c r="F11" s="6">
        <v>7</v>
      </c>
      <c r="G11" s="3">
        <v>8</v>
      </c>
      <c r="H11" s="6">
        <v>9</v>
      </c>
      <c r="I11" s="3">
        <v>7</v>
      </c>
      <c r="J11" s="3">
        <v>23</v>
      </c>
      <c r="K11" s="3">
        <v>15</v>
      </c>
      <c r="L11" s="3">
        <v>6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>
        <f t="shared" si="2"/>
        <v>105</v>
      </c>
      <c r="Y11" s="3">
        <f t="shared" si="3"/>
        <v>11</v>
      </c>
      <c r="Z11" s="3">
        <v>3</v>
      </c>
      <c r="AA11" s="4">
        <f t="shared" si="0"/>
        <v>13.125</v>
      </c>
      <c r="AB11" s="3"/>
      <c r="AC11" s="3"/>
      <c r="AD11" s="3"/>
      <c r="AE11" s="3"/>
      <c r="AF11" s="3">
        <v>4</v>
      </c>
      <c r="AG11" s="3">
        <f t="shared" si="1"/>
        <v>15</v>
      </c>
      <c r="AH11" s="6">
        <v>32</v>
      </c>
    </row>
    <row r="12" spans="1:34" x14ac:dyDescent="0.25">
      <c r="A12" s="3" t="s">
        <v>193</v>
      </c>
      <c r="B12" s="3">
        <v>2</v>
      </c>
      <c r="C12" s="6">
        <v>0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>
        <f t="shared" si="2"/>
        <v>2</v>
      </c>
      <c r="Y12" s="3">
        <f t="shared" si="3"/>
        <v>2</v>
      </c>
      <c r="Z12" s="3">
        <v>1</v>
      </c>
      <c r="AA12" s="4">
        <f t="shared" si="0"/>
        <v>2</v>
      </c>
      <c r="AB12" s="3"/>
      <c r="AC12" s="3"/>
      <c r="AD12" s="3"/>
      <c r="AE12" s="3"/>
      <c r="AF12" s="3">
        <v>4</v>
      </c>
      <c r="AG12" s="3">
        <f t="shared" si="1"/>
        <v>6</v>
      </c>
      <c r="AH12" s="6">
        <v>9</v>
      </c>
    </row>
    <row r="13" spans="1:34" x14ac:dyDescent="0.25">
      <c r="A13" s="3" t="s">
        <v>172</v>
      </c>
      <c r="B13" s="6">
        <v>32</v>
      </c>
      <c r="C13" s="6">
        <v>1</v>
      </c>
      <c r="D13" s="3">
        <v>20</v>
      </c>
      <c r="E13" s="3">
        <v>14</v>
      </c>
      <c r="F13" s="6">
        <v>7</v>
      </c>
      <c r="G13" s="3">
        <v>0</v>
      </c>
      <c r="H13" s="3">
        <v>13</v>
      </c>
      <c r="I13" s="3">
        <v>12</v>
      </c>
      <c r="J13" s="6">
        <v>99</v>
      </c>
      <c r="K13" s="3">
        <v>22</v>
      </c>
      <c r="L13" s="3">
        <v>14</v>
      </c>
      <c r="M13" s="6">
        <v>19</v>
      </c>
      <c r="N13" s="3">
        <v>36</v>
      </c>
      <c r="O13" s="3">
        <v>9</v>
      </c>
      <c r="P13" s="3">
        <v>9</v>
      </c>
      <c r="Q13" s="3">
        <v>25</v>
      </c>
      <c r="R13" s="3">
        <v>17</v>
      </c>
      <c r="S13" s="6">
        <v>4</v>
      </c>
      <c r="T13" s="3"/>
      <c r="U13" s="3"/>
      <c r="V13" s="3"/>
      <c r="W13" s="3"/>
      <c r="X13" s="3">
        <f t="shared" si="2"/>
        <v>353</v>
      </c>
      <c r="Y13" s="3">
        <f t="shared" si="3"/>
        <v>18</v>
      </c>
      <c r="Z13" s="3">
        <v>6</v>
      </c>
      <c r="AA13" s="4">
        <f t="shared" si="0"/>
        <v>29.416666666666668</v>
      </c>
      <c r="AB13" s="3"/>
      <c r="AC13" s="3"/>
      <c r="AD13" s="3">
        <v>1</v>
      </c>
      <c r="AE13" s="3">
        <v>3</v>
      </c>
      <c r="AF13" s="3">
        <v>2</v>
      </c>
      <c r="AG13" s="3">
        <f t="shared" si="1"/>
        <v>20</v>
      </c>
      <c r="AH13" s="6">
        <v>11</v>
      </c>
    </row>
    <row r="14" spans="1:34" x14ac:dyDescent="0.25">
      <c r="A14" s="3" t="s">
        <v>174</v>
      </c>
      <c r="B14" s="3">
        <v>8</v>
      </c>
      <c r="C14" s="3">
        <v>23</v>
      </c>
      <c r="D14" s="3">
        <v>1</v>
      </c>
      <c r="E14" s="3">
        <v>7</v>
      </c>
      <c r="F14" s="6">
        <v>0</v>
      </c>
      <c r="G14" s="3">
        <v>10</v>
      </c>
      <c r="H14" s="3">
        <v>8</v>
      </c>
      <c r="I14" s="3">
        <v>0</v>
      </c>
      <c r="J14" s="3">
        <v>3</v>
      </c>
      <c r="K14" s="3">
        <v>1</v>
      </c>
      <c r="L14" s="3">
        <v>6</v>
      </c>
      <c r="M14" s="3">
        <v>9</v>
      </c>
      <c r="N14" s="3">
        <v>9</v>
      </c>
      <c r="O14" s="3"/>
      <c r="P14" s="3"/>
      <c r="Q14" s="3"/>
      <c r="R14" s="3"/>
      <c r="S14" s="3"/>
      <c r="T14" s="3"/>
      <c r="U14" s="3"/>
      <c r="V14" s="3"/>
      <c r="W14" s="3"/>
      <c r="X14" s="3">
        <f t="shared" si="2"/>
        <v>85</v>
      </c>
      <c r="Y14" s="3">
        <f t="shared" si="3"/>
        <v>13</v>
      </c>
      <c r="Z14" s="3">
        <v>1</v>
      </c>
      <c r="AA14" s="4">
        <f t="shared" si="0"/>
        <v>7.083333333333333</v>
      </c>
      <c r="AB14" s="3"/>
      <c r="AC14" s="3"/>
      <c r="AD14" s="3"/>
      <c r="AE14" s="3"/>
      <c r="AF14" s="3">
        <v>5</v>
      </c>
      <c r="AG14" s="3">
        <f t="shared" si="1"/>
        <v>18</v>
      </c>
      <c r="AH14" s="6">
        <v>10</v>
      </c>
    </row>
    <row r="15" spans="1:34" x14ac:dyDescent="0.25">
      <c r="A15" s="3" t="s">
        <v>212</v>
      </c>
      <c r="B15" s="3">
        <v>5</v>
      </c>
      <c r="C15" s="3">
        <v>14</v>
      </c>
      <c r="D15" s="3">
        <v>4</v>
      </c>
      <c r="E15" s="3">
        <v>5</v>
      </c>
      <c r="F15" s="3">
        <v>12</v>
      </c>
      <c r="G15" s="3">
        <v>5</v>
      </c>
      <c r="H15" s="6">
        <v>20</v>
      </c>
      <c r="I15" s="6">
        <v>9</v>
      </c>
      <c r="J15" s="3">
        <v>0</v>
      </c>
      <c r="K15" s="3">
        <v>0</v>
      </c>
      <c r="L15" s="3">
        <v>0</v>
      </c>
      <c r="M15" s="3">
        <v>4</v>
      </c>
      <c r="N15" s="3">
        <v>9</v>
      </c>
      <c r="O15" s="6">
        <v>25</v>
      </c>
      <c r="P15" s="3">
        <v>8</v>
      </c>
      <c r="Q15" s="3">
        <v>2</v>
      </c>
      <c r="R15" s="6">
        <v>10</v>
      </c>
      <c r="S15" s="3"/>
      <c r="T15" s="3"/>
      <c r="U15" s="3"/>
      <c r="V15" s="3"/>
      <c r="W15" s="3"/>
      <c r="X15" s="3">
        <f t="shared" si="2"/>
        <v>132</v>
      </c>
      <c r="Y15" s="3">
        <f t="shared" si="3"/>
        <v>17</v>
      </c>
      <c r="Z15" s="3">
        <v>4</v>
      </c>
      <c r="AA15" s="4">
        <f t="shared" si="0"/>
        <v>10.153846153846153</v>
      </c>
      <c r="AB15" s="3"/>
      <c r="AC15" s="3"/>
      <c r="AD15" s="3"/>
      <c r="AE15" s="3">
        <v>1</v>
      </c>
      <c r="AF15" s="3">
        <v>4</v>
      </c>
      <c r="AG15" s="3">
        <f t="shared" si="1"/>
        <v>21</v>
      </c>
      <c r="AH15" s="6">
        <v>6</v>
      </c>
    </row>
    <row r="16" spans="1:34" x14ac:dyDescent="0.25">
      <c r="A16" s="3" t="s">
        <v>236</v>
      </c>
      <c r="B16" s="3">
        <v>2</v>
      </c>
      <c r="C16" s="3">
        <v>10</v>
      </c>
      <c r="D16" s="6">
        <v>8</v>
      </c>
      <c r="E16" s="6">
        <v>8</v>
      </c>
      <c r="F16" s="3">
        <v>3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>
        <f t="shared" si="2"/>
        <v>31</v>
      </c>
      <c r="Y16" s="3">
        <f t="shared" si="3"/>
        <v>5</v>
      </c>
      <c r="Z16" s="3">
        <v>2</v>
      </c>
      <c r="AA16" s="4">
        <f t="shared" si="0"/>
        <v>10.333333333333334</v>
      </c>
      <c r="AB16" s="3"/>
      <c r="AC16" s="3"/>
      <c r="AD16" s="3"/>
      <c r="AE16" s="3"/>
      <c r="AF16" s="3">
        <v>1</v>
      </c>
      <c r="AG16" s="3">
        <f t="shared" si="1"/>
        <v>6</v>
      </c>
      <c r="AH16" s="6">
        <v>31</v>
      </c>
    </row>
    <row r="17" spans="1:34" x14ac:dyDescent="0.25">
      <c r="A17" s="3" t="s">
        <v>223</v>
      </c>
      <c r="B17" s="3">
        <v>13</v>
      </c>
      <c r="C17" s="3">
        <v>18</v>
      </c>
      <c r="D17" s="3">
        <v>9</v>
      </c>
      <c r="E17" s="6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>
        <f t="shared" si="2"/>
        <v>40</v>
      </c>
      <c r="Y17" s="3">
        <f t="shared" si="3"/>
        <v>3</v>
      </c>
      <c r="Z17" s="3"/>
      <c r="AA17" s="4">
        <f t="shared" si="0"/>
        <v>13.333333333333334</v>
      </c>
      <c r="AB17" s="3"/>
      <c r="AC17" s="3"/>
      <c r="AD17" s="3"/>
      <c r="AE17" s="3"/>
      <c r="AF17" s="3">
        <v>3</v>
      </c>
      <c r="AG17" s="3">
        <f t="shared" si="1"/>
        <v>6</v>
      </c>
      <c r="AH17" s="6">
        <v>14</v>
      </c>
    </row>
    <row r="18" spans="1:34" x14ac:dyDescent="0.25">
      <c r="A18" s="3" t="s">
        <v>238</v>
      </c>
      <c r="B18" s="6">
        <v>4</v>
      </c>
      <c r="C18" s="6">
        <v>0</v>
      </c>
      <c r="D18" s="3">
        <v>17</v>
      </c>
      <c r="E18" s="3">
        <v>3</v>
      </c>
      <c r="F18" s="3">
        <v>2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>
        <f t="shared" si="2"/>
        <v>26</v>
      </c>
      <c r="Y18" s="3">
        <f t="shared" si="3"/>
        <v>5</v>
      </c>
      <c r="Z18" s="3">
        <v>2</v>
      </c>
      <c r="AA18" s="4">
        <f t="shared" si="0"/>
        <v>8.6666666666666661</v>
      </c>
      <c r="AB18" s="3"/>
      <c r="AC18" s="3"/>
      <c r="AD18" s="3"/>
      <c r="AE18" s="3"/>
      <c r="AF18" s="3"/>
      <c r="AG18" s="3">
        <f t="shared" si="1"/>
        <v>5</v>
      </c>
      <c r="AH18" s="6">
        <v>34</v>
      </c>
    </row>
    <row r="19" spans="1:34" x14ac:dyDescent="0.25">
      <c r="A19" s="3" t="s">
        <v>19</v>
      </c>
      <c r="B19" s="3">
        <v>2</v>
      </c>
      <c r="C19" s="3">
        <v>14</v>
      </c>
      <c r="D19" s="3">
        <v>0</v>
      </c>
      <c r="E19" s="3">
        <v>0</v>
      </c>
      <c r="F19" s="3">
        <v>1</v>
      </c>
      <c r="G19" s="3">
        <v>3</v>
      </c>
      <c r="H19" s="3">
        <v>5</v>
      </c>
      <c r="I19" s="3">
        <v>4</v>
      </c>
      <c r="J19" s="6">
        <v>13</v>
      </c>
      <c r="K19" s="3">
        <v>13</v>
      </c>
      <c r="L19" s="3">
        <v>5</v>
      </c>
      <c r="M19" s="3">
        <v>15</v>
      </c>
      <c r="N19" s="3">
        <v>0</v>
      </c>
      <c r="O19" s="3">
        <v>0</v>
      </c>
      <c r="P19" s="3">
        <v>1</v>
      </c>
      <c r="Q19" s="3">
        <v>0</v>
      </c>
      <c r="R19" s="6">
        <v>27</v>
      </c>
      <c r="S19" s="3">
        <v>12</v>
      </c>
      <c r="T19" s="6">
        <v>2</v>
      </c>
      <c r="U19" s="3">
        <v>0</v>
      </c>
      <c r="V19" s="3"/>
      <c r="W19" s="3"/>
      <c r="X19" s="3">
        <f t="shared" si="2"/>
        <v>117</v>
      </c>
      <c r="Y19" s="3">
        <f t="shared" si="3"/>
        <v>20</v>
      </c>
      <c r="Z19" s="3">
        <v>3</v>
      </c>
      <c r="AA19" s="4">
        <f t="shared" si="0"/>
        <v>6.882352941176471</v>
      </c>
      <c r="AB19" s="3"/>
      <c r="AC19" s="3"/>
      <c r="AD19" s="3"/>
      <c r="AE19" s="3">
        <v>1</v>
      </c>
      <c r="AF19" s="3">
        <v>2</v>
      </c>
      <c r="AG19" s="3">
        <f t="shared" si="1"/>
        <v>22</v>
      </c>
      <c r="AH19" s="6">
        <v>8</v>
      </c>
    </row>
    <row r="20" spans="1:34" x14ac:dyDescent="0.25">
      <c r="A20" s="3" t="s">
        <v>163</v>
      </c>
      <c r="B20" s="3">
        <v>17</v>
      </c>
      <c r="C20" s="3">
        <v>2</v>
      </c>
      <c r="D20" s="3">
        <v>7</v>
      </c>
      <c r="E20" s="3">
        <v>1</v>
      </c>
      <c r="F20" s="3">
        <v>8</v>
      </c>
      <c r="G20" s="3">
        <v>8</v>
      </c>
      <c r="H20" s="6">
        <v>14</v>
      </c>
      <c r="I20" s="3">
        <v>0</v>
      </c>
      <c r="J20" s="3">
        <v>7</v>
      </c>
      <c r="K20" s="3">
        <v>5</v>
      </c>
      <c r="L20" s="3">
        <v>8</v>
      </c>
      <c r="M20" s="6">
        <v>2</v>
      </c>
      <c r="N20" s="6">
        <v>1</v>
      </c>
      <c r="O20" s="3">
        <v>15</v>
      </c>
      <c r="P20" s="6">
        <v>12</v>
      </c>
      <c r="Q20" s="3"/>
      <c r="R20" s="3"/>
      <c r="S20" s="3"/>
      <c r="T20" s="3"/>
      <c r="U20" s="3"/>
      <c r="V20" s="3"/>
      <c r="W20" s="3"/>
      <c r="X20" s="3">
        <f t="shared" si="2"/>
        <v>107</v>
      </c>
      <c r="Y20" s="3">
        <f t="shared" si="3"/>
        <v>15</v>
      </c>
      <c r="Z20" s="3">
        <v>4</v>
      </c>
      <c r="AA20" s="4">
        <f t="shared" si="0"/>
        <v>9.7272727272727266</v>
      </c>
      <c r="AB20" s="3"/>
      <c r="AC20" s="3"/>
      <c r="AD20" s="3"/>
      <c r="AE20" s="3"/>
      <c r="AF20" s="3">
        <v>5</v>
      </c>
      <c r="AG20" s="3">
        <f t="shared" si="1"/>
        <v>20</v>
      </c>
      <c r="AH20" s="6">
        <v>7</v>
      </c>
    </row>
    <row r="21" spans="1:34" x14ac:dyDescent="0.25">
      <c r="A21" s="3" t="s">
        <v>52</v>
      </c>
      <c r="B21" s="3">
        <v>11</v>
      </c>
      <c r="C21" s="3">
        <v>1</v>
      </c>
      <c r="D21" s="3">
        <v>0</v>
      </c>
      <c r="E21" s="3">
        <v>3</v>
      </c>
      <c r="F21" s="3">
        <v>5</v>
      </c>
      <c r="G21" s="3">
        <v>1</v>
      </c>
      <c r="H21" s="3">
        <v>8</v>
      </c>
      <c r="I21" s="3">
        <v>11</v>
      </c>
      <c r="J21" s="3">
        <v>0</v>
      </c>
      <c r="K21" s="3">
        <v>0</v>
      </c>
      <c r="L21" s="3">
        <v>9</v>
      </c>
      <c r="M21" s="3">
        <v>16</v>
      </c>
      <c r="N21" s="3">
        <v>4</v>
      </c>
      <c r="O21" s="3">
        <v>4</v>
      </c>
      <c r="P21" s="3">
        <v>11</v>
      </c>
      <c r="Q21" s="3">
        <v>0</v>
      </c>
      <c r="R21" s="3">
        <v>16</v>
      </c>
      <c r="S21" s="3"/>
      <c r="T21" s="3"/>
      <c r="U21" s="3"/>
      <c r="V21" s="3"/>
      <c r="W21" s="3"/>
      <c r="X21" s="3">
        <f t="shared" si="2"/>
        <v>100</v>
      </c>
      <c r="Y21" s="3">
        <f t="shared" si="3"/>
        <v>17</v>
      </c>
      <c r="Z21" s="3"/>
      <c r="AA21" s="4">
        <f t="shared" si="0"/>
        <v>5.882352941176471</v>
      </c>
      <c r="AB21" s="3"/>
      <c r="AC21" s="3"/>
      <c r="AD21" s="3"/>
      <c r="AE21" s="3"/>
      <c r="AF21" s="3"/>
      <c r="AG21" s="3">
        <f t="shared" si="1"/>
        <v>17</v>
      </c>
      <c r="AH21" s="6">
        <v>1</v>
      </c>
    </row>
    <row r="22" spans="1:34" x14ac:dyDescent="0.25">
      <c r="A22" s="3" t="s">
        <v>235</v>
      </c>
      <c r="B22" s="6">
        <v>37</v>
      </c>
      <c r="C22" s="6">
        <v>30</v>
      </c>
      <c r="D22" s="3">
        <v>8</v>
      </c>
      <c r="E22" s="6">
        <v>27</v>
      </c>
      <c r="F22" s="3">
        <v>16</v>
      </c>
      <c r="G22" s="3">
        <v>2</v>
      </c>
      <c r="H22" s="6">
        <v>14</v>
      </c>
      <c r="I22" s="6">
        <v>58</v>
      </c>
      <c r="J22" s="3">
        <v>20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>
        <f t="shared" si="2"/>
        <v>212</v>
      </c>
      <c r="Y22" s="3">
        <f t="shared" si="3"/>
        <v>9</v>
      </c>
      <c r="Z22" s="3">
        <v>5</v>
      </c>
      <c r="AA22" s="4">
        <f t="shared" si="0"/>
        <v>53</v>
      </c>
      <c r="AB22" s="3"/>
      <c r="AC22" s="3"/>
      <c r="AD22" s="3">
        <v>1</v>
      </c>
      <c r="AE22" s="3">
        <v>3</v>
      </c>
      <c r="AF22" s="3"/>
      <c r="AG22" s="3">
        <f t="shared" si="1"/>
        <v>9</v>
      </c>
      <c r="AH22" s="6">
        <v>28</v>
      </c>
    </row>
    <row r="23" spans="1:34" x14ac:dyDescent="0.25">
      <c r="A23" s="3" t="s">
        <v>165</v>
      </c>
      <c r="B23" s="3">
        <v>0</v>
      </c>
      <c r="C23" s="3">
        <v>2</v>
      </c>
      <c r="D23" s="3">
        <v>0</v>
      </c>
      <c r="E23" s="3">
        <v>0</v>
      </c>
      <c r="F23" s="3">
        <v>26</v>
      </c>
      <c r="G23" s="3">
        <v>11</v>
      </c>
      <c r="H23" s="3">
        <v>7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>
        <f t="shared" si="2"/>
        <v>46</v>
      </c>
      <c r="Y23" s="3">
        <f t="shared" si="3"/>
        <v>7</v>
      </c>
      <c r="Z23" s="3"/>
      <c r="AA23" s="4">
        <f t="shared" si="0"/>
        <v>6.5714285714285712</v>
      </c>
      <c r="AB23" s="3"/>
      <c r="AC23" s="3"/>
      <c r="AD23" s="3"/>
      <c r="AE23" s="3">
        <v>1</v>
      </c>
      <c r="AF23" s="3"/>
      <c r="AG23" s="3">
        <f t="shared" si="1"/>
        <v>7</v>
      </c>
      <c r="AH23" s="6">
        <v>27</v>
      </c>
    </row>
    <row r="24" spans="1:34" x14ac:dyDescent="0.25">
      <c r="A24" s="6" t="s">
        <v>42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4"/>
      <c r="AB24" s="3"/>
      <c r="AC24" s="3"/>
      <c r="AD24" s="3"/>
      <c r="AE24" s="3"/>
      <c r="AF24" s="3"/>
      <c r="AG24" s="3"/>
      <c r="AH24" s="6"/>
    </row>
    <row r="25" spans="1:34" x14ac:dyDescent="0.25">
      <c r="A25" s="3" t="s">
        <v>216</v>
      </c>
      <c r="B25" s="6">
        <v>2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>
        <f>SUM(B25:W25)</f>
        <v>2</v>
      </c>
      <c r="Y25" s="3">
        <f>COUNT(B25:W25)</f>
        <v>1</v>
      </c>
      <c r="Z25" s="3">
        <v>1</v>
      </c>
      <c r="AA25" s="4"/>
      <c r="AB25" s="3"/>
      <c r="AC25" s="3"/>
      <c r="AD25" s="3"/>
      <c r="AE25" s="3"/>
      <c r="AF25" s="3"/>
      <c r="AG25" s="3">
        <f t="shared" ref="AG25:AG36" si="4">Y25+AF25</f>
        <v>1</v>
      </c>
      <c r="AH25" s="6">
        <v>18</v>
      </c>
    </row>
    <row r="26" spans="1:34" x14ac:dyDescent="0.25">
      <c r="A26" s="3" t="s">
        <v>211</v>
      </c>
      <c r="B26" s="3">
        <v>0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>
        <f>SUM(B26:W26)</f>
        <v>0</v>
      </c>
      <c r="Y26" s="3">
        <f>COUNT(B26:W26)</f>
        <v>1</v>
      </c>
      <c r="Z26" s="3"/>
      <c r="AA26" s="4"/>
      <c r="AB26" s="3"/>
      <c r="AC26" s="3"/>
      <c r="AD26" s="3"/>
      <c r="AE26" s="3"/>
      <c r="AF26" s="3"/>
      <c r="AG26" s="3">
        <f t="shared" si="4"/>
        <v>1</v>
      </c>
      <c r="AH26" s="6">
        <v>5</v>
      </c>
    </row>
    <row r="27" spans="1:34" x14ac:dyDescent="0.25">
      <c r="A27" s="3" t="s">
        <v>241</v>
      </c>
      <c r="B27" s="3">
        <v>0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>
        <f>SUM(B27:W27)</f>
        <v>0</v>
      </c>
      <c r="Y27" s="3">
        <f>COUNT(B27:W27)</f>
        <v>1</v>
      </c>
      <c r="Z27" s="3"/>
      <c r="AA27" s="4"/>
      <c r="AB27" s="3"/>
      <c r="AC27" s="3"/>
      <c r="AD27" s="3"/>
      <c r="AE27" s="3"/>
      <c r="AF27" s="3"/>
      <c r="AG27" s="3">
        <f t="shared" si="4"/>
        <v>1</v>
      </c>
      <c r="AH27" s="6">
        <v>42</v>
      </c>
    </row>
    <row r="28" spans="1:34" x14ac:dyDescent="0.25">
      <c r="A28" s="3" t="s">
        <v>239</v>
      </c>
      <c r="B28" s="3">
        <v>0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>
        <f t="shared" ref="X28:X36" si="5">SUM(B28:W28)</f>
        <v>0</v>
      </c>
      <c r="Y28" s="3">
        <f t="shared" ref="Y28:Y36" si="6">COUNT(B28:W28)</f>
        <v>1</v>
      </c>
      <c r="Z28" s="3"/>
      <c r="AA28" s="4"/>
      <c r="AB28" s="3"/>
      <c r="AC28" s="3"/>
      <c r="AD28" s="3"/>
      <c r="AE28" s="3"/>
      <c r="AF28" s="3"/>
      <c r="AG28" s="3">
        <f t="shared" si="4"/>
        <v>1</v>
      </c>
      <c r="AH28" s="6">
        <v>37</v>
      </c>
    </row>
    <row r="29" spans="1:34" x14ac:dyDescent="0.25">
      <c r="A29" s="3" t="s">
        <v>240</v>
      </c>
      <c r="B29" s="6">
        <v>1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>
        <f t="shared" si="5"/>
        <v>1</v>
      </c>
      <c r="Y29" s="3">
        <f t="shared" si="6"/>
        <v>1</v>
      </c>
      <c r="Z29" s="3">
        <v>1</v>
      </c>
      <c r="AA29" s="4"/>
      <c r="AB29" s="3"/>
      <c r="AC29" s="3"/>
      <c r="AD29" s="3"/>
      <c r="AE29" s="3"/>
      <c r="AF29" s="3"/>
      <c r="AG29" s="3">
        <f t="shared" si="4"/>
        <v>1</v>
      </c>
      <c r="AH29" s="6">
        <v>38</v>
      </c>
    </row>
    <row r="30" spans="1:34" x14ac:dyDescent="0.25">
      <c r="A30" s="3" t="s">
        <v>242</v>
      </c>
      <c r="B30" s="3">
        <v>2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>
        <f t="shared" si="5"/>
        <v>2</v>
      </c>
      <c r="Y30" s="3">
        <f t="shared" si="6"/>
        <v>1</v>
      </c>
      <c r="Z30" s="3"/>
      <c r="AA30" s="4"/>
      <c r="AB30" s="3"/>
      <c r="AC30" s="3"/>
      <c r="AD30" s="3"/>
      <c r="AE30" s="3"/>
      <c r="AF30" s="3"/>
      <c r="AG30" s="3">
        <f t="shared" si="4"/>
        <v>1</v>
      </c>
      <c r="AH30" s="6">
        <v>40</v>
      </c>
    </row>
    <row r="31" spans="1:34" x14ac:dyDescent="0.25">
      <c r="A31" s="3" t="s">
        <v>187</v>
      </c>
      <c r="B31" s="3">
        <v>0</v>
      </c>
      <c r="C31" s="3">
        <v>2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>
        <f>SUM(B31:W31)</f>
        <v>2</v>
      </c>
      <c r="Y31" s="3">
        <f>COUNT(B31:W31)</f>
        <v>2</v>
      </c>
      <c r="Z31" s="3"/>
      <c r="AA31" s="4"/>
      <c r="AB31" s="3"/>
      <c r="AC31" s="3"/>
      <c r="AD31" s="3"/>
      <c r="AE31" s="3"/>
      <c r="AF31" s="3"/>
      <c r="AG31" s="3">
        <f t="shared" si="4"/>
        <v>2</v>
      </c>
      <c r="AH31" s="6">
        <v>35</v>
      </c>
    </row>
    <row r="32" spans="1:34" x14ac:dyDescent="0.25">
      <c r="A32" s="3" t="s">
        <v>243</v>
      </c>
      <c r="B32" s="3">
        <v>4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>
        <f>SUM(B32:W32)</f>
        <v>4</v>
      </c>
      <c r="Y32" s="3">
        <f>COUNT(B32:W32)</f>
        <v>1</v>
      </c>
      <c r="Z32" s="3"/>
      <c r="AA32" s="4"/>
      <c r="AB32" s="3"/>
      <c r="AC32" s="3"/>
      <c r="AD32" s="3"/>
      <c r="AE32" s="3"/>
      <c r="AF32" s="3"/>
      <c r="AG32" s="3">
        <f t="shared" si="4"/>
        <v>1</v>
      </c>
      <c r="AH32" s="6">
        <v>33</v>
      </c>
    </row>
    <row r="33" spans="1:34" x14ac:dyDescent="0.25">
      <c r="A33" s="3" t="s">
        <v>168</v>
      </c>
      <c r="B33" s="3">
        <v>15</v>
      </c>
      <c r="C33" s="3">
        <v>8</v>
      </c>
      <c r="D33" s="3">
        <v>0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>
        <f t="shared" si="5"/>
        <v>23</v>
      </c>
      <c r="Y33" s="3">
        <f t="shared" si="6"/>
        <v>3</v>
      </c>
      <c r="Z33" s="3"/>
      <c r="AA33" s="4"/>
      <c r="AB33" s="3"/>
      <c r="AC33" s="3"/>
      <c r="AD33" s="3"/>
      <c r="AE33" s="3"/>
      <c r="AF33" s="3">
        <v>1</v>
      </c>
      <c r="AG33" s="3">
        <f t="shared" si="4"/>
        <v>4</v>
      </c>
      <c r="AH33" s="6">
        <v>17</v>
      </c>
    </row>
    <row r="34" spans="1:34" x14ac:dyDescent="0.25">
      <c r="A34" s="3" t="s">
        <v>213</v>
      </c>
      <c r="B34" s="3">
        <v>8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>
        <f t="shared" si="5"/>
        <v>8</v>
      </c>
      <c r="Y34" s="3">
        <f t="shared" si="6"/>
        <v>1</v>
      </c>
      <c r="Z34" s="3"/>
      <c r="AA34" s="4"/>
      <c r="AB34" s="3"/>
      <c r="AC34" s="3"/>
      <c r="AD34" s="3"/>
      <c r="AE34" s="3"/>
      <c r="AF34" s="3"/>
      <c r="AG34" s="3">
        <f t="shared" si="4"/>
        <v>1</v>
      </c>
      <c r="AH34" s="6">
        <v>3</v>
      </c>
    </row>
    <row r="35" spans="1:34" x14ac:dyDescent="0.25">
      <c r="A35" s="3" t="s">
        <v>245</v>
      </c>
      <c r="B35" s="3">
        <v>4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>
        <f t="shared" si="5"/>
        <v>4</v>
      </c>
      <c r="Y35" s="3">
        <f t="shared" si="6"/>
        <v>1</v>
      </c>
      <c r="Z35" s="3"/>
      <c r="AA35" s="4"/>
      <c r="AB35" s="3"/>
      <c r="AC35" s="3"/>
      <c r="AD35" s="3"/>
      <c r="AE35" s="3"/>
      <c r="AF35" s="3"/>
      <c r="AG35" s="3">
        <f t="shared" si="4"/>
        <v>1</v>
      </c>
      <c r="AH35" s="6">
        <v>41</v>
      </c>
    </row>
    <row r="36" spans="1:34" x14ac:dyDescent="0.25">
      <c r="A36" s="3" t="s">
        <v>244</v>
      </c>
      <c r="B36" s="3">
        <v>3</v>
      </c>
      <c r="C36" s="3">
        <v>0</v>
      </c>
      <c r="D36" s="3">
        <v>0</v>
      </c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>
        <f t="shared" si="5"/>
        <v>3</v>
      </c>
      <c r="Y36" s="3">
        <f t="shared" si="6"/>
        <v>3</v>
      </c>
      <c r="Z36" s="3"/>
      <c r="AA36" s="4"/>
      <c r="AB36" s="3"/>
      <c r="AC36" s="3"/>
      <c r="AD36" s="3"/>
      <c r="AE36" s="3"/>
      <c r="AF36" s="3"/>
      <c r="AG36" s="3">
        <f t="shared" si="4"/>
        <v>3</v>
      </c>
      <c r="AH36" s="6">
        <v>39</v>
      </c>
    </row>
    <row r="37" spans="1:34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>
        <f>SUM(X3:X36)</f>
        <v>2091</v>
      </c>
      <c r="Y37" s="3">
        <f>SUM(Y3:Y36)</f>
        <v>246</v>
      </c>
      <c r="Z37" s="3">
        <f>SUM(Z3:Z36)</f>
        <v>36</v>
      </c>
      <c r="AA37" s="4">
        <f>X37/(Y37-Z37)</f>
        <v>9.9571428571428573</v>
      </c>
      <c r="AB37" s="3"/>
      <c r="AC37" s="3">
        <f>SUM(AC3:AC36)</f>
        <v>0</v>
      </c>
      <c r="AD37" s="3">
        <f>SUM(AD3:AD36)</f>
        <v>4</v>
      </c>
      <c r="AE37" s="3">
        <f>SUM(AE3:AE36)</f>
        <v>13</v>
      </c>
      <c r="AF37" s="3">
        <f>SUM(AF3:AF36)</f>
        <v>41</v>
      </c>
      <c r="AG37" s="3">
        <f>SUM(AG3:AG36)</f>
        <v>287</v>
      </c>
      <c r="AH37" s="3"/>
    </row>
    <row r="38" spans="1:34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</row>
    <row r="39" spans="1:34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</row>
    <row r="40" spans="1:34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Y40" s="6" t="s">
        <v>26</v>
      </c>
      <c r="Z40" s="3"/>
      <c r="AA40" s="3"/>
      <c r="AB40" s="3"/>
      <c r="AC40" s="3"/>
      <c r="AD40" s="3"/>
      <c r="AE40" s="3"/>
      <c r="AF40" s="3"/>
      <c r="AG40" s="3"/>
      <c r="AH40" s="3"/>
    </row>
    <row r="41" spans="1:34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Z41" s="5" t="s">
        <v>197</v>
      </c>
      <c r="AA41" s="5" t="s">
        <v>234</v>
      </c>
      <c r="AB41" s="3"/>
      <c r="AC41" s="3" t="s">
        <v>246</v>
      </c>
      <c r="AD41" s="3"/>
      <c r="AE41" s="3"/>
      <c r="AF41" s="3" t="s">
        <v>247</v>
      </c>
      <c r="AG41" s="3"/>
      <c r="AH41" s="3"/>
    </row>
    <row r="42" spans="1:34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Z42" s="5" t="s">
        <v>196</v>
      </c>
      <c r="AA42" s="5">
        <v>72</v>
      </c>
      <c r="AC42" s="3" t="s">
        <v>260</v>
      </c>
      <c r="AF42" s="3" t="s">
        <v>248</v>
      </c>
      <c r="AG42" s="3"/>
      <c r="AH42" s="3"/>
    </row>
    <row r="43" spans="1:34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Z43" s="5" t="s">
        <v>235</v>
      </c>
      <c r="AA43" s="5" t="s">
        <v>249</v>
      </c>
      <c r="AB43" s="3"/>
      <c r="AC43" s="3" t="s">
        <v>250</v>
      </c>
      <c r="AF43" s="3" t="s">
        <v>251</v>
      </c>
      <c r="AG43" s="3"/>
      <c r="AH43" s="3"/>
    </row>
    <row r="44" spans="1:34" x14ac:dyDescent="0.25">
      <c r="Z44" s="5" t="s">
        <v>196</v>
      </c>
      <c r="AA44" s="3">
        <v>53</v>
      </c>
      <c r="AB44" s="3"/>
      <c r="AC44" s="3" t="s">
        <v>205</v>
      </c>
      <c r="AD44" s="3"/>
      <c r="AE44" s="3"/>
      <c r="AF44" s="3" t="s">
        <v>252</v>
      </c>
    </row>
  </sheetData>
  <phoneticPr fontId="10" type="noConversion"/>
  <pageMargins left="1.1417322834645669" right="0.74803149606299213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C49"/>
  <sheetViews>
    <sheetView zoomScale="90" zoomScaleNormal="90" workbookViewId="0">
      <pane xSplit="1" ySplit="2" topLeftCell="B24" activePane="bottomRight" state="frozen"/>
      <selection pane="topRight" activeCell="B1" sqref="B1"/>
      <selection pane="bottomLeft" activeCell="A3" sqref="A3"/>
      <selection pane="bottomRight" activeCell="R37" sqref="R37"/>
    </sheetView>
  </sheetViews>
  <sheetFormatPr defaultRowHeight="12.5" x14ac:dyDescent="0.25"/>
  <cols>
    <col min="2" max="17" width="3.36328125" hidden="1" customWidth="1"/>
    <col min="18" max="18" width="5.54296875" customWidth="1"/>
    <col min="19" max="19" width="4.90625" customWidth="1"/>
    <col min="20" max="20" width="4.36328125" customWidth="1"/>
    <col min="21" max="21" width="5.453125" customWidth="1"/>
    <col min="22" max="22" width="2.453125" customWidth="1"/>
    <col min="23" max="25" width="3.36328125" customWidth="1"/>
    <col min="26" max="26" width="4.36328125" customWidth="1"/>
    <col min="27" max="27" width="3.90625" customWidth="1"/>
    <col min="28" max="28" width="1.90625" customWidth="1"/>
    <col min="29" max="29" width="6" customWidth="1"/>
  </cols>
  <sheetData>
    <row r="1" spans="1:29" ht="15.5" x14ac:dyDescent="0.35">
      <c r="A1" s="8" t="s">
        <v>614</v>
      </c>
      <c r="B1" s="2"/>
      <c r="C1" s="2"/>
      <c r="D1" s="3"/>
      <c r="E1" s="3"/>
      <c r="F1" s="3"/>
      <c r="G1" s="3" t="s">
        <v>9</v>
      </c>
      <c r="H1" s="3"/>
      <c r="I1" s="3"/>
      <c r="J1" s="3"/>
      <c r="K1" s="22" t="s">
        <v>637</v>
      </c>
      <c r="L1" s="22"/>
      <c r="M1" s="3"/>
      <c r="N1" s="3"/>
      <c r="O1" s="3"/>
      <c r="P1" s="3"/>
      <c r="Q1" s="3"/>
      <c r="R1" s="3"/>
      <c r="S1" s="3"/>
      <c r="T1" s="3"/>
      <c r="X1" s="3"/>
      <c r="Y1" s="3" t="s">
        <v>57</v>
      </c>
      <c r="Z1" s="3"/>
      <c r="AA1" s="3"/>
      <c r="AB1" s="3"/>
      <c r="AC1" s="3"/>
    </row>
    <row r="2" spans="1:29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5" t="s">
        <v>0</v>
      </c>
      <c r="S2" s="5" t="s">
        <v>1</v>
      </c>
      <c r="T2" s="5" t="s">
        <v>2</v>
      </c>
      <c r="U2" s="3" t="s">
        <v>3</v>
      </c>
      <c r="V2" s="3"/>
      <c r="W2" s="5" t="s">
        <v>54</v>
      </c>
      <c r="X2" s="5" t="s">
        <v>4</v>
      </c>
      <c r="Y2" s="5" t="s">
        <v>5</v>
      </c>
      <c r="Z2" s="5" t="s">
        <v>6</v>
      </c>
      <c r="AA2" s="3" t="s">
        <v>342</v>
      </c>
      <c r="AB2" s="3"/>
      <c r="AC2" s="3"/>
    </row>
    <row r="3" spans="1:29" x14ac:dyDescent="0.25">
      <c r="A3" s="3" t="s">
        <v>393</v>
      </c>
      <c r="B3" s="11">
        <v>0</v>
      </c>
      <c r="C3" s="11">
        <v>4</v>
      </c>
      <c r="D3" s="23">
        <v>12</v>
      </c>
      <c r="E3" s="11">
        <v>0</v>
      </c>
      <c r="F3" s="11">
        <v>3</v>
      </c>
      <c r="G3" s="11">
        <v>15</v>
      </c>
      <c r="H3" s="11">
        <v>3</v>
      </c>
      <c r="I3" s="11">
        <v>9</v>
      </c>
      <c r="J3" s="11">
        <v>5</v>
      </c>
      <c r="K3" s="11">
        <v>3</v>
      </c>
      <c r="L3" s="11">
        <v>2</v>
      </c>
      <c r="M3" s="11"/>
      <c r="N3" s="11"/>
      <c r="O3" s="11"/>
      <c r="P3" s="11"/>
      <c r="Q3" s="11"/>
      <c r="R3" s="3">
        <f t="shared" ref="R3:R24" si="0">SUM(A3:Q3)</f>
        <v>56</v>
      </c>
      <c r="S3" s="3">
        <f t="shared" ref="S3:S24" si="1">COUNT(B3:Q3)</f>
        <v>11</v>
      </c>
      <c r="T3" s="3">
        <v>1</v>
      </c>
      <c r="U3" s="4">
        <f t="shared" ref="U3:U24" si="2">R3/(S3-T3)</f>
        <v>5.6</v>
      </c>
      <c r="V3" s="4"/>
      <c r="W3" s="3"/>
      <c r="X3" s="3"/>
      <c r="Y3" s="3"/>
      <c r="Z3" s="3">
        <v>2</v>
      </c>
      <c r="AA3" s="3">
        <f t="shared" ref="AA3:AA36" si="3">S3+Z3</f>
        <v>13</v>
      </c>
      <c r="AB3" s="3"/>
      <c r="AC3" s="6">
        <v>116</v>
      </c>
    </row>
    <row r="4" spans="1:29" x14ac:dyDescent="0.25">
      <c r="A4" s="3" t="s">
        <v>612</v>
      </c>
      <c r="B4" s="11">
        <v>6</v>
      </c>
      <c r="C4" s="11">
        <v>0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>
        <f t="shared" si="0"/>
        <v>6</v>
      </c>
      <c r="S4" s="3">
        <f t="shared" si="1"/>
        <v>2</v>
      </c>
      <c r="T4" s="3"/>
      <c r="U4" s="4">
        <f t="shared" si="2"/>
        <v>3</v>
      </c>
      <c r="V4" s="4"/>
      <c r="W4" s="3"/>
      <c r="X4" s="3"/>
      <c r="Y4" s="3"/>
      <c r="Z4" s="3"/>
      <c r="AA4" s="3">
        <f t="shared" si="3"/>
        <v>2</v>
      </c>
      <c r="AB4" s="3"/>
      <c r="AC4" s="6">
        <v>144</v>
      </c>
    </row>
    <row r="5" spans="1:29" x14ac:dyDescent="0.25">
      <c r="A5" s="3" t="s">
        <v>423</v>
      </c>
      <c r="B5" s="11">
        <v>17</v>
      </c>
      <c r="C5" s="11">
        <v>11</v>
      </c>
      <c r="D5" s="11">
        <v>30</v>
      </c>
      <c r="E5" s="11">
        <v>16</v>
      </c>
      <c r="F5" s="11">
        <v>0</v>
      </c>
      <c r="G5" s="11">
        <v>13</v>
      </c>
      <c r="H5" s="11">
        <v>51</v>
      </c>
      <c r="I5" s="11">
        <v>7</v>
      </c>
      <c r="J5" s="11">
        <v>9</v>
      </c>
      <c r="K5" s="11">
        <v>0</v>
      </c>
      <c r="L5" s="11">
        <v>32</v>
      </c>
      <c r="M5" s="11">
        <v>64</v>
      </c>
      <c r="N5" s="11">
        <v>4</v>
      </c>
      <c r="O5" s="11"/>
      <c r="P5" s="11"/>
      <c r="Q5" s="11"/>
      <c r="R5" s="3">
        <f t="shared" si="0"/>
        <v>254</v>
      </c>
      <c r="S5" s="3">
        <f t="shared" si="1"/>
        <v>13</v>
      </c>
      <c r="T5" s="3"/>
      <c r="U5" s="4">
        <f t="shared" si="2"/>
        <v>19.53846153846154</v>
      </c>
      <c r="V5" s="4"/>
      <c r="W5" s="3"/>
      <c r="X5" s="3">
        <v>2</v>
      </c>
      <c r="Y5" s="3">
        <v>2</v>
      </c>
      <c r="Z5" s="3"/>
      <c r="AA5" s="3">
        <f t="shared" si="3"/>
        <v>13</v>
      </c>
      <c r="AB5" s="3"/>
      <c r="AC5" s="6">
        <v>125</v>
      </c>
    </row>
    <row r="6" spans="1:29" x14ac:dyDescent="0.25">
      <c r="A6" s="3" t="s">
        <v>570</v>
      </c>
      <c r="B6" s="11">
        <v>8</v>
      </c>
      <c r="C6" s="23">
        <v>0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3">
        <f t="shared" si="0"/>
        <v>8</v>
      </c>
      <c r="S6" s="3">
        <f t="shared" si="1"/>
        <v>2</v>
      </c>
      <c r="T6" s="3">
        <v>1</v>
      </c>
      <c r="U6" s="4">
        <f t="shared" si="2"/>
        <v>8</v>
      </c>
      <c r="V6" s="4"/>
      <c r="W6" s="3"/>
      <c r="X6" s="3"/>
      <c r="Y6" s="3"/>
      <c r="Z6" s="3">
        <v>1</v>
      </c>
      <c r="AA6" s="3">
        <f t="shared" si="3"/>
        <v>3</v>
      </c>
      <c r="AB6" s="3"/>
      <c r="AC6" s="6">
        <v>138</v>
      </c>
    </row>
    <row r="7" spans="1:29" x14ac:dyDescent="0.25">
      <c r="A7" s="3" t="s">
        <v>449</v>
      </c>
      <c r="B7" s="11">
        <v>0</v>
      </c>
      <c r="C7" s="11">
        <v>1</v>
      </c>
      <c r="D7" s="11">
        <v>35</v>
      </c>
      <c r="E7" s="11">
        <v>0</v>
      </c>
      <c r="F7" s="11">
        <v>2</v>
      </c>
      <c r="G7" s="11">
        <v>2</v>
      </c>
      <c r="H7" s="11">
        <v>0</v>
      </c>
      <c r="I7" s="11">
        <v>0</v>
      </c>
      <c r="J7" s="11"/>
      <c r="K7" s="11"/>
      <c r="L7" s="11"/>
      <c r="M7" s="11"/>
      <c r="N7" s="11"/>
      <c r="O7" s="11"/>
      <c r="P7" s="11"/>
      <c r="Q7" s="11"/>
      <c r="R7" s="3">
        <f t="shared" si="0"/>
        <v>40</v>
      </c>
      <c r="S7" s="3">
        <f t="shared" si="1"/>
        <v>8</v>
      </c>
      <c r="T7" s="3"/>
      <c r="U7" s="4">
        <f t="shared" si="2"/>
        <v>5</v>
      </c>
      <c r="V7" s="4"/>
      <c r="W7" s="3"/>
      <c r="X7" s="3"/>
      <c r="Y7" s="3">
        <v>1</v>
      </c>
      <c r="Z7" s="3">
        <v>2</v>
      </c>
      <c r="AA7" s="3">
        <f t="shared" si="3"/>
        <v>10</v>
      </c>
      <c r="AB7" s="3"/>
      <c r="AC7" s="6">
        <v>132</v>
      </c>
    </row>
    <row r="8" spans="1:29" x14ac:dyDescent="0.25">
      <c r="A8" s="3" t="s">
        <v>496</v>
      </c>
      <c r="B8" s="11">
        <v>2</v>
      </c>
      <c r="C8" s="11">
        <v>14</v>
      </c>
      <c r="D8" s="11">
        <v>14</v>
      </c>
      <c r="E8" s="11">
        <v>3</v>
      </c>
      <c r="F8" s="11">
        <v>0</v>
      </c>
      <c r="G8" s="11">
        <v>14</v>
      </c>
      <c r="H8" s="23">
        <v>65</v>
      </c>
      <c r="I8" s="11">
        <v>13</v>
      </c>
      <c r="J8" s="11">
        <v>2</v>
      </c>
      <c r="K8" s="11">
        <v>21</v>
      </c>
      <c r="L8" s="11">
        <v>15</v>
      </c>
      <c r="M8" s="11"/>
      <c r="N8" s="11"/>
      <c r="O8" s="11"/>
      <c r="P8" s="11"/>
      <c r="Q8" s="11"/>
      <c r="R8" s="3">
        <f t="shared" si="0"/>
        <v>163</v>
      </c>
      <c r="S8" s="3">
        <f t="shared" si="1"/>
        <v>11</v>
      </c>
      <c r="T8" s="3">
        <v>1</v>
      </c>
      <c r="U8" s="4">
        <f t="shared" si="2"/>
        <v>16.3</v>
      </c>
      <c r="V8" s="4"/>
      <c r="W8" s="3"/>
      <c r="X8" s="3">
        <v>1</v>
      </c>
      <c r="Y8" s="3"/>
      <c r="Z8" s="3"/>
      <c r="AA8" s="3">
        <f t="shared" si="3"/>
        <v>11</v>
      </c>
      <c r="AB8" s="3"/>
      <c r="AC8" s="6">
        <v>56</v>
      </c>
    </row>
    <row r="9" spans="1:29" x14ac:dyDescent="0.25">
      <c r="A9" s="3" t="s">
        <v>368</v>
      </c>
      <c r="B9" s="11">
        <v>6</v>
      </c>
      <c r="C9" s="11">
        <v>36</v>
      </c>
      <c r="D9" s="11">
        <v>11</v>
      </c>
      <c r="E9" s="11">
        <v>22</v>
      </c>
      <c r="F9" s="11">
        <v>12</v>
      </c>
      <c r="G9" s="11">
        <v>14</v>
      </c>
      <c r="H9" s="11">
        <v>1</v>
      </c>
      <c r="I9" s="11">
        <v>12</v>
      </c>
      <c r="J9" s="11">
        <v>46</v>
      </c>
      <c r="K9" s="11">
        <v>6</v>
      </c>
      <c r="L9" s="11">
        <v>24</v>
      </c>
      <c r="M9" s="11">
        <v>21</v>
      </c>
      <c r="N9" s="11">
        <v>5</v>
      </c>
      <c r="O9" s="11"/>
      <c r="P9" s="11"/>
      <c r="Q9" s="11"/>
      <c r="R9" s="3">
        <f t="shared" si="0"/>
        <v>216</v>
      </c>
      <c r="S9" s="3">
        <f t="shared" si="1"/>
        <v>13</v>
      </c>
      <c r="T9" s="3"/>
      <c r="U9" s="4">
        <f t="shared" si="2"/>
        <v>16.615384615384617</v>
      </c>
      <c r="V9" s="4"/>
      <c r="W9" s="3"/>
      <c r="X9" s="3"/>
      <c r="Y9" s="3">
        <v>2</v>
      </c>
      <c r="Z9" s="3"/>
      <c r="AA9" s="3">
        <f t="shared" si="3"/>
        <v>13</v>
      </c>
      <c r="AB9" s="3"/>
      <c r="AC9" s="6">
        <v>110</v>
      </c>
    </row>
    <row r="10" spans="1:29" x14ac:dyDescent="0.25">
      <c r="A10" s="3" t="s">
        <v>13</v>
      </c>
      <c r="B10" s="11">
        <v>0</v>
      </c>
      <c r="C10" s="11">
        <v>11</v>
      </c>
      <c r="D10" s="23">
        <v>31</v>
      </c>
      <c r="E10" s="23">
        <v>25</v>
      </c>
      <c r="F10" s="11">
        <v>3</v>
      </c>
      <c r="G10" s="11">
        <v>7</v>
      </c>
      <c r="H10" s="11">
        <v>10</v>
      </c>
      <c r="I10" s="11">
        <v>5</v>
      </c>
      <c r="J10" s="11"/>
      <c r="K10" s="11"/>
      <c r="L10" s="11"/>
      <c r="M10" s="11"/>
      <c r="N10" s="11"/>
      <c r="O10" s="11"/>
      <c r="P10" s="11"/>
      <c r="Q10" s="11"/>
      <c r="R10" s="3">
        <f t="shared" si="0"/>
        <v>92</v>
      </c>
      <c r="S10" s="3">
        <f t="shared" si="1"/>
        <v>8</v>
      </c>
      <c r="T10" s="3">
        <v>2</v>
      </c>
      <c r="U10" s="4">
        <f t="shared" si="2"/>
        <v>15.333333333333334</v>
      </c>
      <c r="V10" s="4"/>
      <c r="W10" s="3"/>
      <c r="X10" s="3"/>
      <c r="Y10" s="3">
        <v>2</v>
      </c>
      <c r="Z10" s="3"/>
      <c r="AA10" s="3">
        <f t="shared" si="3"/>
        <v>8</v>
      </c>
      <c r="AB10" s="3"/>
      <c r="AC10" s="6">
        <v>65</v>
      </c>
    </row>
    <row r="11" spans="1:29" x14ac:dyDescent="0.25">
      <c r="A11" s="3" t="s">
        <v>14</v>
      </c>
      <c r="B11" s="11">
        <v>0</v>
      </c>
      <c r="C11" s="11">
        <v>0</v>
      </c>
      <c r="D11" s="11">
        <v>27</v>
      </c>
      <c r="E11" s="11">
        <v>5</v>
      </c>
      <c r="F11" s="23">
        <v>1</v>
      </c>
      <c r="G11" s="11">
        <v>1</v>
      </c>
      <c r="H11" s="11">
        <v>0</v>
      </c>
      <c r="I11" s="23">
        <v>6</v>
      </c>
      <c r="J11" s="11"/>
      <c r="K11" s="11"/>
      <c r="L11" s="11"/>
      <c r="M11" s="11"/>
      <c r="N11" s="11"/>
      <c r="O11" s="11"/>
      <c r="P11" s="11"/>
      <c r="Q11" s="11"/>
      <c r="R11" s="3">
        <f t="shared" si="0"/>
        <v>40</v>
      </c>
      <c r="S11" s="3">
        <f t="shared" si="1"/>
        <v>8</v>
      </c>
      <c r="T11" s="3">
        <v>2</v>
      </c>
      <c r="U11" s="4">
        <f t="shared" si="2"/>
        <v>6.666666666666667</v>
      </c>
      <c r="V11" s="4"/>
      <c r="W11" s="3"/>
      <c r="X11" s="3"/>
      <c r="Y11" s="3">
        <v>1</v>
      </c>
      <c r="Z11" s="3">
        <v>8</v>
      </c>
      <c r="AA11" s="3">
        <f t="shared" si="3"/>
        <v>16</v>
      </c>
      <c r="AB11" s="3"/>
      <c r="AC11" s="6">
        <v>46</v>
      </c>
    </row>
    <row r="12" spans="1:29" x14ac:dyDescent="0.25">
      <c r="A12" s="3" t="s">
        <v>16</v>
      </c>
      <c r="B12" s="11">
        <v>1</v>
      </c>
      <c r="C12" s="23">
        <v>4</v>
      </c>
      <c r="D12" s="11">
        <v>1</v>
      </c>
      <c r="E12" s="11">
        <v>12</v>
      </c>
      <c r="F12" s="23">
        <v>16</v>
      </c>
      <c r="G12" s="11">
        <v>2</v>
      </c>
      <c r="H12" s="11">
        <v>7</v>
      </c>
      <c r="I12" s="11"/>
      <c r="J12" s="11"/>
      <c r="K12" s="11"/>
      <c r="L12" s="11"/>
      <c r="M12" s="11"/>
      <c r="N12" s="11"/>
      <c r="O12" s="11"/>
      <c r="P12" s="11"/>
      <c r="Q12" s="11"/>
      <c r="R12" s="3">
        <f t="shared" si="0"/>
        <v>43</v>
      </c>
      <c r="S12" s="3">
        <f t="shared" si="1"/>
        <v>7</v>
      </c>
      <c r="T12" s="3">
        <v>2</v>
      </c>
      <c r="U12" s="4">
        <f t="shared" si="2"/>
        <v>8.6</v>
      </c>
      <c r="V12" s="4"/>
      <c r="W12" s="3"/>
      <c r="X12" s="3"/>
      <c r="Y12" s="3"/>
      <c r="Z12" s="3">
        <v>4</v>
      </c>
      <c r="AA12" s="3">
        <f t="shared" si="3"/>
        <v>11</v>
      </c>
      <c r="AB12" s="3"/>
      <c r="AC12" s="6">
        <v>66</v>
      </c>
    </row>
    <row r="13" spans="1:29" x14ac:dyDescent="0.25">
      <c r="A13" s="3" t="s">
        <v>453</v>
      </c>
      <c r="B13" s="11">
        <v>32</v>
      </c>
      <c r="C13" s="11">
        <v>57</v>
      </c>
      <c r="D13" s="11">
        <v>51</v>
      </c>
      <c r="E13" s="23">
        <v>4</v>
      </c>
      <c r="F13" s="11">
        <v>57</v>
      </c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3">
        <f t="shared" si="0"/>
        <v>201</v>
      </c>
      <c r="S13" s="3">
        <f t="shared" si="1"/>
        <v>5</v>
      </c>
      <c r="T13" s="3">
        <v>1</v>
      </c>
      <c r="U13" s="4">
        <f t="shared" si="2"/>
        <v>50.25</v>
      </c>
      <c r="V13" s="4"/>
      <c r="W13" s="3"/>
      <c r="X13" s="3">
        <v>3</v>
      </c>
      <c r="Y13" s="3">
        <v>1</v>
      </c>
      <c r="Z13" s="3">
        <v>2</v>
      </c>
      <c r="AA13" s="3">
        <f t="shared" si="3"/>
        <v>7</v>
      </c>
      <c r="AB13" s="3"/>
      <c r="AC13" s="6">
        <v>133</v>
      </c>
    </row>
    <row r="14" spans="1:29" x14ac:dyDescent="0.25">
      <c r="A14" s="3" t="s">
        <v>17</v>
      </c>
      <c r="B14" s="11">
        <v>38</v>
      </c>
      <c r="C14" s="11">
        <v>2</v>
      </c>
      <c r="D14" s="11">
        <v>0</v>
      </c>
      <c r="E14" s="23">
        <v>25</v>
      </c>
      <c r="F14" s="11">
        <v>6</v>
      </c>
      <c r="G14" s="23">
        <v>2</v>
      </c>
      <c r="H14" s="11">
        <v>6</v>
      </c>
      <c r="I14" s="23">
        <v>10</v>
      </c>
      <c r="J14" s="11">
        <v>3</v>
      </c>
      <c r="K14" s="11">
        <v>37</v>
      </c>
      <c r="L14" s="11">
        <v>25</v>
      </c>
      <c r="M14" s="11">
        <v>2</v>
      </c>
      <c r="N14" s="11">
        <v>0</v>
      </c>
      <c r="O14" s="11"/>
      <c r="P14" s="11"/>
      <c r="Q14" s="11"/>
      <c r="R14" s="3">
        <f t="shared" si="0"/>
        <v>156</v>
      </c>
      <c r="S14" s="3">
        <f t="shared" si="1"/>
        <v>13</v>
      </c>
      <c r="T14" s="3">
        <v>3</v>
      </c>
      <c r="U14" s="4">
        <f t="shared" si="2"/>
        <v>15.6</v>
      </c>
      <c r="V14" s="4"/>
      <c r="W14" s="3"/>
      <c r="X14" s="3"/>
      <c r="Y14" s="3">
        <v>4</v>
      </c>
      <c r="Z14" s="3"/>
      <c r="AA14" s="3">
        <f t="shared" si="3"/>
        <v>13</v>
      </c>
      <c r="AB14" s="3"/>
      <c r="AC14" s="6">
        <v>70</v>
      </c>
    </row>
    <row r="15" spans="1:29" x14ac:dyDescent="0.25">
      <c r="A15" s="3" t="s">
        <v>619</v>
      </c>
      <c r="B15" s="11">
        <v>0</v>
      </c>
      <c r="C15" s="11">
        <v>10</v>
      </c>
      <c r="D15" s="23">
        <v>5</v>
      </c>
      <c r="E15" s="23">
        <v>3</v>
      </c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3">
        <f t="shared" si="0"/>
        <v>18</v>
      </c>
      <c r="S15" s="3">
        <f t="shared" si="1"/>
        <v>4</v>
      </c>
      <c r="T15" s="3">
        <v>2</v>
      </c>
      <c r="U15" s="4">
        <f t="shared" si="2"/>
        <v>9</v>
      </c>
      <c r="V15" s="4"/>
      <c r="W15" s="3"/>
      <c r="X15" s="3"/>
      <c r="Y15" s="3"/>
      <c r="Z15" s="3"/>
      <c r="AA15" s="3">
        <f t="shared" si="3"/>
        <v>4</v>
      </c>
      <c r="AB15" s="3"/>
      <c r="AC15" s="6">
        <v>147</v>
      </c>
    </row>
    <row r="16" spans="1:29" x14ac:dyDescent="0.25">
      <c r="A16" s="3" t="s">
        <v>19</v>
      </c>
      <c r="B16" s="23">
        <v>2</v>
      </c>
      <c r="C16" s="11">
        <v>0</v>
      </c>
      <c r="D16" s="11">
        <v>1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3">
        <f t="shared" si="0"/>
        <v>3</v>
      </c>
      <c r="S16" s="3">
        <f t="shared" si="1"/>
        <v>3</v>
      </c>
      <c r="T16" s="3">
        <v>1</v>
      </c>
      <c r="U16" s="4">
        <f t="shared" si="2"/>
        <v>1.5</v>
      </c>
      <c r="V16" s="4"/>
      <c r="W16" s="3"/>
      <c r="X16" s="3"/>
      <c r="Y16" s="3"/>
      <c r="Z16" s="3">
        <v>2</v>
      </c>
      <c r="AA16" s="3">
        <f t="shared" si="3"/>
        <v>5</v>
      </c>
      <c r="AB16" s="3"/>
      <c r="AC16" s="6">
        <v>8</v>
      </c>
    </row>
    <row r="17" spans="1:29" x14ac:dyDescent="0.25">
      <c r="A17" s="3" t="s">
        <v>369</v>
      </c>
      <c r="B17" s="11">
        <v>7</v>
      </c>
      <c r="C17" s="11">
        <v>14</v>
      </c>
      <c r="D17" s="11">
        <v>5</v>
      </c>
      <c r="E17" s="11">
        <v>1</v>
      </c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3">
        <f t="shared" si="0"/>
        <v>27</v>
      </c>
      <c r="S17" s="3">
        <f t="shared" si="1"/>
        <v>4</v>
      </c>
      <c r="T17" s="3"/>
      <c r="U17" s="4">
        <f t="shared" si="2"/>
        <v>6.75</v>
      </c>
      <c r="V17" s="4"/>
      <c r="W17" s="3"/>
      <c r="X17" s="3"/>
      <c r="Y17" s="3"/>
      <c r="Z17" s="3"/>
      <c r="AA17" s="3">
        <f t="shared" si="3"/>
        <v>4</v>
      </c>
      <c r="AB17" s="3"/>
      <c r="AC17" s="6">
        <v>111</v>
      </c>
    </row>
    <row r="18" spans="1:29" x14ac:dyDescent="0.25">
      <c r="A18" s="3" t="s">
        <v>507</v>
      </c>
      <c r="B18" s="11">
        <v>10</v>
      </c>
      <c r="C18" s="11">
        <v>14</v>
      </c>
      <c r="D18" s="11">
        <v>4</v>
      </c>
      <c r="E18" s="23">
        <v>6</v>
      </c>
      <c r="F18" s="11">
        <v>8</v>
      </c>
      <c r="G18" s="11">
        <v>12</v>
      </c>
      <c r="H18" s="11">
        <v>0</v>
      </c>
      <c r="I18" s="11">
        <v>1</v>
      </c>
      <c r="J18" s="23">
        <v>1</v>
      </c>
      <c r="K18" s="11"/>
      <c r="L18" s="11"/>
      <c r="M18" s="11"/>
      <c r="N18" s="11"/>
      <c r="O18" s="11"/>
      <c r="P18" s="11"/>
      <c r="Q18" s="11"/>
      <c r="R18" s="3">
        <f t="shared" si="0"/>
        <v>56</v>
      </c>
      <c r="S18" s="3">
        <f t="shared" si="1"/>
        <v>9</v>
      </c>
      <c r="T18" s="3">
        <v>2</v>
      </c>
      <c r="U18" s="4">
        <f t="shared" si="2"/>
        <v>8</v>
      </c>
      <c r="V18" s="4"/>
      <c r="W18" s="3"/>
      <c r="X18" s="3"/>
      <c r="Y18" s="3"/>
      <c r="Z18" s="3">
        <v>7</v>
      </c>
      <c r="AA18" s="3">
        <f t="shared" si="3"/>
        <v>16</v>
      </c>
      <c r="AB18" s="3"/>
      <c r="AC18" s="6">
        <v>58</v>
      </c>
    </row>
    <row r="19" spans="1:29" x14ac:dyDescent="0.25">
      <c r="A19" s="3" t="s">
        <v>508</v>
      </c>
      <c r="B19" s="23">
        <v>12</v>
      </c>
      <c r="C19" s="11">
        <v>8</v>
      </c>
      <c r="D19" s="23">
        <v>15</v>
      </c>
      <c r="E19" s="11">
        <v>21</v>
      </c>
      <c r="F19" s="23">
        <v>8</v>
      </c>
      <c r="G19" s="11">
        <v>0</v>
      </c>
      <c r="H19" s="11">
        <v>4</v>
      </c>
      <c r="I19" s="11">
        <v>0</v>
      </c>
      <c r="J19" s="11">
        <v>28</v>
      </c>
      <c r="K19" s="11">
        <v>0</v>
      </c>
      <c r="L19" s="23">
        <v>4</v>
      </c>
      <c r="M19" s="11">
        <v>6</v>
      </c>
      <c r="N19" s="11">
        <v>14</v>
      </c>
      <c r="O19" s="11"/>
      <c r="P19" s="11"/>
      <c r="Q19" s="11"/>
      <c r="R19" s="3">
        <f t="shared" si="0"/>
        <v>120</v>
      </c>
      <c r="S19" s="3">
        <f t="shared" si="1"/>
        <v>13</v>
      </c>
      <c r="T19" s="3">
        <v>4</v>
      </c>
      <c r="U19" s="4">
        <f t="shared" si="2"/>
        <v>13.333333333333334</v>
      </c>
      <c r="V19" s="4"/>
      <c r="W19" s="3"/>
      <c r="X19" s="3"/>
      <c r="Y19" s="3">
        <v>1</v>
      </c>
      <c r="Z19" s="3">
        <v>8</v>
      </c>
      <c r="AA19" s="3">
        <f t="shared" si="3"/>
        <v>21</v>
      </c>
      <c r="AB19" s="3"/>
      <c r="AC19" s="6">
        <v>60</v>
      </c>
    </row>
    <row r="20" spans="1:29" x14ac:dyDescent="0.25">
      <c r="A20" s="3" t="s">
        <v>432</v>
      </c>
      <c r="B20" s="11">
        <v>11</v>
      </c>
      <c r="C20" s="11">
        <v>11</v>
      </c>
      <c r="D20" s="11">
        <v>12</v>
      </c>
      <c r="E20" s="23">
        <v>1</v>
      </c>
      <c r="F20" s="11">
        <v>30</v>
      </c>
      <c r="G20" s="11">
        <v>6</v>
      </c>
      <c r="H20" s="11">
        <v>40</v>
      </c>
      <c r="I20" s="23">
        <v>7</v>
      </c>
      <c r="J20" s="11">
        <v>6</v>
      </c>
      <c r="K20" s="11">
        <v>13</v>
      </c>
      <c r="L20" s="23">
        <v>8</v>
      </c>
      <c r="M20" s="11">
        <v>16</v>
      </c>
      <c r="N20" s="11">
        <v>32</v>
      </c>
      <c r="O20" s="11"/>
      <c r="P20" s="11"/>
      <c r="Q20" s="11"/>
      <c r="R20" s="3">
        <f t="shared" si="0"/>
        <v>193</v>
      </c>
      <c r="S20" s="3">
        <f t="shared" si="1"/>
        <v>13</v>
      </c>
      <c r="T20" s="3">
        <v>3</v>
      </c>
      <c r="U20" s="4">
        <f t="shared" si="2"/>
        <v>19.3</v>
      </c>
      <c r="V20" s="4"/>
      <c r="W20" s="3"/>
      <c r="X20" s="3"/>
      <c r="Y20" s="3">
        <v>2</v>
      </c>
      <c r="Z20" s="3">
        <v>3</v>
      </c>
      <c r="AA20" s="3">
        <f t="shared" si="3"/>
        <v>16</v>
      </c>
      <c r="AB20" s="3"/>
      <c r="AC20" s="6">
        <v>127</v>
      </c>
    </row>
    <row r="21" spans="1:29" x14ac:dyDescent="0.25">
      <c r="A21" s="3" t="s">
        <v>370</v>
      </c>
      <c r="B21" s="23">
        <v>92</v>
      </c>
      <c r="C21" s="11">
        <v>19</v>
      </c>
      <c r="D21" s="11">
        <v>19</v>
      </c>
      <c r="E21" s="11">
        <v>27</v>
      </c>
      <c r="F21" s="23">
        <v>14</v>
      </c>
      <c r="G21" s="23">
        <v>12</v>
      </c>
      <c r="H21" s="11">
        <v>83</v>
      </c>
      <c r="I21" s="23">
        <v>38</v>
      </c>
      <c r="J21" s="11">
        <v>40</v>
      </c>
      <c r="K21" s="11">
        <v>31</v>
      </c>
      <c r="L21" s="11">
        <v>67</v>
      </c>
      <c r="M21" s="11"/>
      <c r="N21" s="11"/>
      <c r="O21" s="11"/>
      <c r="P21" s="11"/>
      <c r="Q21" s="11"/>
      <c r="R21" s="3">
        <f t="shared" si="0"/>
        <v>442</v>
      </c>
      <c r="S21" s="3">
        <f t="shared" si="1"/>
        <v>11</v>
      </c>
      <c r="T21" s="3">
        <v>4</v>
      </c>
      <c r="U21" s="4">
        <f t="shared" si="2"/>
        <v>63.142857142857146</v>
      </c>
      <c r="V21" s="4"/>
      <c r="W21" s="3"/>
      <c r="X21" s="3">
        <v>3</v>
      </c>
      <c r="Y21" s="3">
        <v>4</v>
      </c>
      <c r="Z21" s="3">
        <v>1</v>
      </c>
      <c r="AA21" s="3">
        <f t="shared" si="3"/>
        <v>12</v>
      </c>
      <c r="AB21" s="3"/>
      <c r="AC21" s="6">
        <v>113</v>
      </c>
    </row>
    <row r="22" spans="1:29" x14ac:dyDescent="0.25">
      <c r="A22" s="3" t="s">
        <v>509</v>
      </c>
      <c r="B22" s="23">
        <v>3</v>
      </c>
      <c r="C22" s="23">
        <v>0</v>
      </c>
      <c r="D22" s="11">
        <v>0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3">
        <f t="shared" si="0"/>
        <v>3</v>
      </c>
      <c r="S22" s="3">
        <f t="shared" si="1"/>
        <v>3</v>
      </c>
      <c r="T22" s="3">
        <v>2</v>
      </c>
      <c r="U22" s="4">
        <f t="shared" si="2"/>
        <v>3</v>
      </c>
      <c r="V22" s="4"/>
      <c r="W22" s="3"/>
      <c r="X22" s="3"/>
      <c r="Y22" s="3"/>
      <c r="Z22" s="3">
        <v>7</v>
      </c>
      <c r="AA22" s="3">
        <f t="shared" si="3"/>
        <v>10</v>
      </c>
      <c r="AB22" s="3"/>
      <c r="AC22" s="6">
        <v>61</v>
      </c>
    </row>
    <row r="23" spans="1:29" x14ac:dyDescent="0.25">
      <c r="A23" s="3" t="s">
        <v>579</v>
      </c>
      <c r="B23" s="11">
        <v>4</v>
      </c>
      <c r="C23" s="11">
        <v>0</v>
      </c>
      <c r="D23" s="11">
        <v>1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3">
        <f t="shared" si="0"/>
        <v>5</v>
      </c>
      <c r="S23" s="3">
        <f t="shared" si="1"/>
        <v>3</v>
      </c>
      <c r="T23" s="3"/>
      <c r="U23" s="4">
        <f t="shared" si="2"/>
        <v>1.6666666666666667</v>
      </c>
      <c r="V23" s="4"/>
      <c r="W23" s="3"/>
      <c r="X23" s="3"/>
      <c r="Y23" s="3"/>
      <c r="Z23" s="3">
        <v>2</v>
      </c>
      <c r="AA23" s="3">
        <f t="shared" si="3"/>
        <v>5</v>
      </c>
      <c r="AB23" s="3"/>
      <c r="AC23" s="6">
        <v>137</v>
      </c>
    </row>
    <row r="24" spans="1:29" x14ac:dyDescent="0.25">
      <c r="A24" s="3" t="s">
        <v>435</v>
      </c>
      <c r="B24" s="11">
        <v>9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3">
        <f t="shared" si="0"/>
        <v>9</v>
      </c>
      <c r="S24" s="3">
        <f t="shared" si="1"/>
        <v>1</v>
      </c>
      <c r="T24" s="3"/>
      <c r="U24" s="4">
        <f t="shared" si="2"/>
        <v>9</v>
      </c>
      <c r="V24" s="4"/>
      <c r="W24" s="3"/>
      <c r="X24" s="3"/>
      <c r="Y24" s="3"/>
      <c r="Z24" s="3">
        <v>1</v>
      </c>
      <c r="AA24" s="3">
        <f t="shared" si="3"/>
        <v>2</v>
      </c>
      <c r="AB24" s="3"/>
      <c r="AC24" s="6">
        <v>129</v>
      </c>
    </row>
    <row r="25" spans="1:29" x14ac:dyDescent="0.25">
      <c r="A25" s="6" t="s">
        <v>281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6"/>
    </row>
    <row r="26" spans="1:29" x14ac:dyDescent="0.25">
      <c r="A26" s="3" t="s">
        <v>615</v>
      </c>
      <c r="B26" s="23">
        <v>30</v>
      </c>
      <c r="C26" s="11">
        <v>27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3">
        <f t="shared" ref="R26:R33" si="4">SUM(A26:Q26)</f>
        <v>57</v>
      </c>
      <c r="S26" s="3">
        <f t="shared" ref="S26:S33" si="5">COUNT(B26:Q26)</f>
        <v>2</v>
      </c>
      <c r="T26" s="3">
        <v>1</v>
      </c>
      <c r="U26" s="3"/>
      <c r="V26" s="3"/>
      <c r="W26" s="3"/>
      <c r="X26" s="3"/>
      <c r="Y26" s="3">
        <v>2</v>
      </c>
      <c r="Z26" s="3"/>
      <c r="AA26" s="3">
        <f t="shared" si="3"/>
        <v>2</v>
      </c>
      <c r="AB26" s="3"/>
      <c r="AC26" s="15">
        <v>149</v>
      </c>
    </row>
    <row r="27" spans="1:29" x14ac:dyDescent="0.25">
      <c r="A27" s="3" t="s">
        <v>616</v>
      </c>
      <c r="B27" s="23">
        <v>91</v>
      </c>
      <c r="C27" s="11">
        <v>31</v>
      </c>
      <c r="D27" s="11">
        <v>0</v>
      </c>
      <c r="E27" s="25">
        <v>1</v>
      </c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3">
        <f t="shared" si="4"/>
        <v>123</v>
      </c>
      <c r="S27" s="3">
        <f t="shared" si="5"/>
        <v>4</v>
      </c>
      <c r="T27" s="3">
        <v>2</v>
      </c>
      <c r="U27" s="4"/>
      <c r="V27" s="4"/>
      <c r="W27" s="3"/>
      <c r="X27" s="3">
        <v>1</v>
      </c>
      <c r="Y27" s="3">
        <v>1</v>
      </c>
      <c r="Z27" s="3"/>
      <c r="AA27" s="3">
        <f>S27+Z27</f>
        <v>4</v>
      </c>
      <c r="AB27" s="3"/>
      <c r="AC27" s="6">
        <v>148</v>
      </c>
    </row>
    <row r="28" spans="1:29" x14ac:dyDescent="0.25">
      <c r="A28" s="3" t="s">
        <v>617</v>
      </c>
      <c r="B28" s="23">
        <v>14</v>
      </c>
      <c r="C28" s="23">
        <v>7</v>
      </c>
      <c r="D28" s="11">
        <v>26</v>
      </c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3">
        <f t="shared" si="4"/>
        <v>47</v>
      </c>
      <c r="S28" s="3">
        <f t="shared" si="5"/>
        <v>3</v>
      </c>
      <c r="T28" s="3">
        <v>2</v>
      </c>
      <c r="U28" s="3"/>
      <c r="V28" s="3"/>
      <c r="W28" s="3"/>
      <c r="X28" s="3"/>
      <c r="Y28" s="3">
        <v>1</v>
      </c>
      <c r="Z28" s="3">
        <v>1</v>
      </c>
      <c r="AA28" s="3">
        <f t="shared" si="3"/>
        <v>4</v>
      </c>
      <c r="AB28" s="3"/>
      <c r="AC28" s="15">
        <v>146</v>
      </c>
    </row>
    <row r="29" spans="1:29" x14ac:dyDescent="0.25">
      <c r="A29" s="3" t="s">
        <v>521</v>
      </c>
      <c r="B29" s="11">
        <v>1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3">
        <f t="shared" si="4"/>
        <v>1</v>
      </c>
      <c r="S29" s="3">
        <f t="shared" si="5"/>
        <v>1</v>
      </c>
      <c r="T29" s="3"/>
      <c r="U29" s="4"/>
      <c r="V29" s="4"/>
      <c r="W29" s="3"/>
      <c r="X29" s="3"/>
      <c r="Y29" s="3"/>
      <c r="Z29" s="3"/>
      <c r="AA29" s="3">
        <f t="shared" si="3"/>
        <v>1</v>
      </c>
      <c r="AB29" s="3"/>
      <c r="AC29" s="6">
        <v>145</v>
      </c>
    </row>
    <row r="30" spans="1:29" x14ac:dyDescent="0.25">
      <c r="A30" s="3" t="s">
        <v>115</v>
      </c>
      <c r="B30" s="11">
        <v>0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3">
        <f t="shared" si="4"/>
        <v>0</v>
      </c>
      <c r="S30" s="3">
        <f t="shared" si="5"/>
        <v>1</v>
      </c>
      <c r="T30" s="3"/>
      <c r="U30" s="4"/>
      <c r="V30" s="4"/>
      <c r="W30" s="3"/>
      <c r="X30" s="3"/>
      <c r="Y30" s="3"/>
      <c r="Z30" s="3"/>
      <c r="AA30" s="3">
        <f>S30+Z30</f>
        <v>1</v>
      </c>
      <c r="AB30" s="3"/>
      <c r="AC30" s="6">
        <v>94</v>
      </c>
    </row>
    <row r="31" spans="1:29" x14ac:dyDescent="0.25">
      <c r="A31" s="3" t="s">
        <v>398</v>
      </c>
      <c r="B31" s="11">
        <v>26</v>
      </c>
      <c r="C31" s="11">
        <v>31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3">
        <f t="shared" si="4"/>
        <v>57</v>
      </c>
      <c r="S31" s="3">
        <f t="shared" si="5"/>
        <v>2</v>
      </c>
      <c r="T31" s="3"/>
      <c r="U31" s="3"/>
      <c r="V31" s="3"/>
      <c r="W31" s="3"/>
      <c r="X31" s="3"/>
      <c r="Y31" s="3">
        <v>2</v>
      </c>
      <c r="Z31" s="3"/>
      <c r="AA31" s="3">
        <f t="shared" si="3"/>
        <v>2</v>
      </c>
      <c r="AB31" s="3"/>
      <c r="AC31" s="15">
        <v>121</v>
      </c>
    </row>
    <row r="32" spans="1:29" x14ac:dyDescent="0.25">
      <c r="A32" s="3" t="s">
        <v>578</v>
      </c>
      <c r="B32" s="11">
        <v>34</v>
      </c>
      <c r="C32" s="23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3">
        <f t="shared" si="4"/>
        <v>34</v>
      </c>
      <c r="S32" s="3">
        <f t="shared" si="5"/>
        <v>1</v>
      </c>
      <c r="T32" s="3"/>
      <c r="U32" s="3"/>
      <c r="V32" s="3"/>
      <c r="W32" s="3"/>
      <c r="X32" s="3"/>
      <c r="Y32" s="3">
        <v>1</v>
      </c>
      <c r="Z32" s="3"/>
      <c r="AA32" s="3">
        <f t="shared" si="3"/>
        <v>1</v>
      </c>
      <c r="AB32" s="3"/>
      <c r="AC32" s="15">
        <v>143</v>
      </c>
    </row>
    <row r="33" spans="1:29" x14ac:dyDescent="0.25">
      <c r="A33" s="3" t="s">
        <v>572</v>
      </c>
      <c r="B33" s="11">
        <v>5</v>
      </c>
      <c r="C33" s="11">
        <v>8</v>
      </c>
      <c r="D33" s="11">
        <v>0</v>
      </c>
      <c r="E33" s="11">
        <v>7</v>
      </c>
      <c r="F33" s="23">
        <v>0</v>
      </c>
      <c r="G33" s="11">
        <v>25</v>
      </c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3">
        <f t="shared" si="4"/>
        <v>45</v>
      </c>
      <c r="S33" s="3">
        <f t="shared" si="5"/>
        <v>6</v>
      </c>
      <c r="T33" s="3">
        <v>1</v>
      </c>
      <c r="U33" s="4"/>
      <c r="V33" s="4"/>
      <c r="W33" s="3"/>
      <c r="X33" s="3"/>
      <c r="Y33" s="3">
        <v>1</v>
      </c>
      <c r="Z33" s="3">
        <v>1</v>
      </c>
      <c r="AA33" s="3">
        <f>S33+Z33</f>
        <v>7</v>
      </c>
      <c r="AB33" s="3"/>
      <c r="AC33" s="6">
        <v>142</v>
      </c>
    </row>
    <row r="34" spans="1:29" x14ac:dyDescent="0.25">
      <c r="A34" s="3" t="s">
        <v>630</v>
      </c>
      <c r="B34" s="11"/>
      <c r="C34" s="23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3"/>
      <c r="S34" s="3"/>
      <c r="T34" s="3"/>
      <c r="U34" s="3"/>
      <c r="V34" s="3"/>
      <c r="W34" s="3"/>
      <c r="X34" s="3"/>
      <c r="Y34" s="3"/>
      <c r="Z34" s="3">
        <v>1</v>
      </c>
      <c r="AA34" s="3">
        <f t="shared" si="3"/>
        <v>1</v>
      </c>
      <c r="AB34" s="3"/>
      <c r="AC34" s="15" t="s">
        <v>381</v>
      </c>
    </row>
    <row r="35" spans="1:29" x14ac:dyDescent="0.25">
      <c r="A35" s="3" t="s">
        <v>631</v>
      </c>
      <c r="B35" s="11">
        <v>0</v>
      </c>
      <c r="C35" s="23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3">
        <f>SUM(A35:Q35)</f>
        <v>0</v>
      </c>
      <c r="S35" s="3">
        <f>COUNT(B35:Q35)</f>
        <v>1</v>
      </c>
      <c r="T35" s="3"/>
      <c r="U35" s="3"/>
      <c r="V35" s="3"/>
      <c r="W35" s="3"/>
      <c r="X35" s="3"/>
      <c r="Y35" s="3"/>
      <c r="Z35" s="3"/>
      <c r="AA35" s="3">
        <f t="shared" si="3"/>
        <v>1</v>
      </c>
      <c r="AB35" s="3"/>
      <c r="AC35" s="15" t="s">
        <v>381</v>
      </c>
    </row>
    <row r="36" spans="1:29" x14ac:dyDescent="0.25">
      <c r="A36" s="3" t="s">
        <v>618</v>
      </c>
      <c r="B36" s="23">
        <v>25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3">
        <f>SUM(A36:Q36)</f>
        <v>25</v>
      </c>
      <c r="S36" s="3">
        <f>COUNT(B36:Q36)</f>
        <v>1</v>
      </c>
      <c r="T36" s="3">
        <v>1</v>
      </c>
      <c r="U36" s="3"/>
      <c r="V36" s="3"/>
      <c r="W36" s="3"/>
      <c r="X36" s="3"/>
      <c r="Y36" s="3">
        <v>1</v>
      </c>
      <c r="Z36" s="3"/>
      <c r="AA36" s="3">
        <f t="shared" si="3"/>
        <v>1</v>
      </c>
      <c r="AB36" s="3"/>
      <c r="AC36" s="15" t="s">
        <v>381</v>
      </c>
    </row>
    <row r="37" spans="1:29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>
        <f>SUM(R3:R36)</f>
        <v>2540</v>
      </c>
      <c r="S37" s="3">
        <f>SUM(S3:S36)</f>
        <v>187</v>
      </c>
      <c r="T37" s="3">
        <f>SUM(T3:T36)</f>
        <v>38</v>
      </c>
      <c r="U37" s="4">
        <f>R37/(S37-T37)</f>
        <v>17.046979865771814</v>
      </c>
      <c r="V37" s="4"/>
      <c r="W37" s="3">
        <f>SUM(W3:W36)</f>
        <v>0</v>
      </c>
      <c r="X37" s="3">
        <f>SUM(X3:X36)</f>
        <v>10</v>
      </c>
      <c r="Y37" s="3">
        <f>SUM(Y3:Y36)</f>
        <v>29</v>
      </c>
      <c r="Z37" s="3">
        <f>SUM(Z3:Z36)</f>
        <v>53</v>
      </c>
      <c r="AA37" s="3">
        <f>SUM(AA3:AA36)</f>
        <v>240</v>
      </c>
      <c r="AB37" s="3"/>
      <c r="AC37" s="3"/>
    </row>
    <row r="38" spans="1:29" x14ac:dyDescent="0.25">
      <c r="A38" s="3"/>
      <c r="B38" s="3"/>
      <c r="M38" s="3"/>
      <c r="N38" s="3"/>
      <c r="O38" s="3"/>
      <c r="P38" s="3"/>
      <c r="Q38" s="3"/>
      <c r="R38" s="3"/>
      <c r="T38" s="3"/>
      <c r="U38" s="3"/>
      <c r="V38" s="3"/>
      <c r="W38" s="3"/>
      <c r="X38" s="3"/>
      <c r="Y38" s="3"/>
      <c r="Z38" s="3"/>
      <c r="AA38" s="3"/>
      <c r="AB38" s="3"/>
      <c r="AC38" s="3"/>
    </row>
    <row r="39" spans="1:29" x14ac:dyDescent="0.25">
      <c r="A39" s="3"/>
      <c r="B39" s="3"/>
      <c r="M39" s="3"/>
      <c r="N39" s="3"/>
      <c r="P39" s="3"/>
      <c r="Q39" s="3"/>
      <c r="R39" s="6" t="s">
        <v>26</v>
      </c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</row>
    <row r="40" spans="1:29" x14ac:dyDescent="0.25">
      <c r="A40" s="3"/>
      <c r="B40" s="3"/>
      <c r="M40" s="3"/>
      <c r="N40" s="3"/>
      <c r="P40" s="3"/>
      <c r="Q40" s="3"/>
      <c r="R40" s="3" t="s">
        <v>385</v>
      </c>
      <c r="S40" s="3"/>
      <c r="T40" s="3">
        <v>92</v>
      </c>
      <c r="U40" s="3" t="s">
        <v>623</v>
      </c>
      <c r="W40" s="3"/>
      <c r="X40" s="3" t="s">
        <v>624</v>
      </c>
      <c r="Y40" s="3"/>
      <c r="AA40" s="3"/>
      <c r="AB40" s="3"/>
      <c r="AC40" s="3"/>
    </row>
    <row r="41" spans="1:29" x14ac:dyDescent="0.25">
      <c r="A41" s="3"/>
      <c r="B41" s="3"/>
      <c r="M41" s="3"/>
      <c r="N41" s="3"/>
      <c r="P41" s="3"/>
      <c r="Q41" s="3"/>
      <c r="R41" s="3" t="s">
        <v>620</v>
      </c>
      <c r="S41" s="3"/>
      <c r="T41" s="5" t="s">
        <v>621</v>
      </c>
      <c r="U41" s="3" t="s">
        <v>622</v>
      </c>
      <c r="V41" s="3"/>
      <c r="W41" s="3"/>
      <c r="X41" s="3" t="s">
        <v>625</v>
      </c>
      <c r="Y41" s="3"/>
      <c r="AA41" s="3"/>
      <c r="AB41" s="3"/>
      <c r="AC41" s="3"/>
    </row>
    <row r="42" spans="1:29" x14ac:dyDescent="0.25">
      <c r="A42" s="3"/>
      <c r="B42" s="3"/>
      <c r="M42" s="3"/>
      <c r="N42" s="3"/>
      <c r="P42" s="3"/>
      <c r="Q42" s="3"/>
      <c r="R42" s="3" t="s">
        <v>385</v>
      </c>
      <c r="S42" s="3"/>
      <c r="T42" s="3">
        <v>83</v>
      </c>
      <c r="U42" s="3" t="s">
        <v>714</v>
      </c>
      <c r="V42" s="3"/>
      <c r="W42" s="3"/>
      <c r="X42" s="3" t="s">
        <v>627</v>
      </c>
      <c r="Y42" s="3"/>
      <c r="AA42" s="3"/>
      <c r="AB42" s="3"/>
      <c r="AC42" s="3"/>
    </row>
    <row r="43" spans="1:29" x14ac:dyDescent="0.25">
      <c r="A43" s="3"/>
      <c r="B43" s="3"/>
      <c r="M43" s="3"/>
      <c r="N43" s="3"/>
      <c r="P43" s="3"/>
      <c r="Q43" s="3"/>
      <c r="R43" s="3" t="s">
        <v>385</v>
      </c>
      <c r="S43" s="3"/>
      <c r="T43" s="3">
        <v>67</v>
      </c>
      <c r="U43" s="3" t="s">
        <v>464</v>
      </c>
      <c r="V43" s="3"/>
      <c r="W43" s="3"/>
      <c r="X43" s="3" t="s">
        <v>632</v>
      </c>
      <c r="Y43" s="3"/>
      <c r="AA43" s="3"/>
      <c r="AB43" s="3"/>
      <c r="AC43" s="3"/>
    </row>
    <row r="44" spans="1:29" x14ac:dyDescent="0.25">
      <c r="A44" s="3"/>
      <c r="B44" s="3"/>
      <c r="M44" s="3"/>
      <c r="N44" s="3"/>
      <c r="P44" s="3"/>
      <c r="Q44" s="3"/>
      <c r="R44" s="3" t="s">
        <v>34</v>
      </c>
      <c r="S44" s="3"/>
      <c r="T44" s="5" t="s">
        <v>629</v>
      </c>
      <c r="U44" s="3" t="s">
        <v>468</v>
      </c>
      <c r="V44" s="3"/>
      <c r="W44" s="3"/>
      <c r="X44" s="3" t="s">
        <v>628</v>
      </c>
      <c r="Y44" s="3"/>
      <c r="AA44" s="3"/>
      <c r="AB44" s="3"/>
      <c r="AC44" s="3"/>
    </row>
    <row r="45" spans="1:29" x14ac:dyDescent="0.25">
      <c r="A45" s="3"/>
      <c r="B45" s="3"/>
      <c r="M45" s="3"/>
      <c r="N45" s="3"/>
      <c r="P45" s="3"/>
      <c r="Q45" s="3"/>
      <c r="R45" s="3" t="s">
        <v>458</v>
      </c>
      <c r="S45" s="3"/>
      <c r="T45" s="3">
        <v>64</v>
      </c>
      <c r="U45" s="3" t="s">
        <v>638</v>
      </c>
      <c r="V45" s="3"/>
      <c r="W45" s="3"/>
      <c r="X45" s="3" t="s">
        <v>639</v>
      </c>
      <c r="Y45" s="3"/>
      <c r="AA45" s="3"/>
      <c r="AB45" s="3"/>
      <c r="AC45" s="3"/>
    </row>
    <row r="46" spans="1:29" x14ac:dyDescent="0.25">
      <c r="A46" s="3"/>
      <c r="B46" s="3"/>
      <c r="M46" s="3"/>
      <c r="N46" s="3"/>
      <c r="R46" s="3" t="s">
        <v>459</v>
      </c>
      <c r="S46" s="3"/>
      <c r="T46" s="3">
        <v>57</v>
      </c>
      <c r="U46" s="3" t="s">
        <v>633</v>
      </c>
      <c r="V46" s="3"/>
      <c r="W46" s="3"/>
      <c r="X46" s="3" t="s">
        <v>113</v>
      </c>
      <c r="Y46" s="3"/>
      <c r="AA46" s="3"/>
      <c r="AB46" s="3"/>
      <c r="AC46" s="3"/>
    </row>
    <row r="47" spans="1:29" x14ac:dyDescent="0.25">
      <c r="A47" s="3"/>
      <c r="B47" s="3"/>
      <c r="M47" s="3"/>
      <c r="N47" s="3"/>
      <c r="R47" s="3" t="s">
        <v>459</v>
      </c>
      <c r="T47" s="3">
        <v>57</v>
      </c>
      <c r="U47" s="3" t="s">
        <v>622</v>
      </c>
      <c r="X47" s="3" t="s">
        <v>625</v>
      </c>
      <c r="AA47" s="3"/>
      <c r="AB47" s="3"/>
      <c r="AC47" s="3"/>
    </row>
    <row r="48" spans="1:29" x14ac:dyDescent="0.25">
      <c r="R48" s="3" t="s">
        <v>458</v>
      </c>
      <c r="T48" s="3">
        <v>51</v>
      </c>
      <c r="U48" s="3" t="s">
        <v>468</v>
      </c>
      <c r="X48" s="3" t="s">
        <v>628</v>
      </c>
      <c r="AA48" s="3"/>
    </row>
    <row r="49" spans="18:24" x14ac:dyDescent="0.25">
      <c r="R49" s="3" t="s">
        <v>459</v>
      </c>
      <c r="T49" s="3">
        <v>51</v>
      </c>
      <c r="U49" s="3" t="s">
        <v>626</v>
      </c>
      <c r="X49" s="3" t="s">
        <v>37</v>
      </c>
    </row>
  </sheetData>
  <pageMargins left="1.299212598425197" right="0.51181102362204722" top="0.74803149606299213" bottom="0.74803149606299213" header="0.31496062992125984" footer="0.31496062992125984"/>
  <pageSetup paperSize="9" scale="9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S55"/>
  <sheetViews>
    <sheetView topLeftCell="A25" workbookViewId="0">
      <selection activeCell="Y39" sqref="Y39"/>
    </sheetView>
  </sheetViews>
  <sheetFormatPr defaultRowHeight="12.5" x14ac:dyDescent="0.25"/>
  <cols>
    <col min="1" max="1" width="10.54296875" customWidth="1"/>
    <col min="2" max="24" width="4.6328125" hidden="1" customWidth="1"/>
    <col min="25" max="36" width="4.6328125" customWidth="1"/>
    <col min="38" max="38" width="5" customWidth="1"/>
  </cols>
  <sheetData>
    <row r="1" spans="1:36" ht="15.5" x14ac:dyDescent="0.35">
      <c r="A1" s="8" t="s">
        <v>640</v>
      </c>
      <c r="B1" s="2"/>
      <c r="C1" s="2"/>
      <c r="D1" s="3"/>
      <c r="E1" s="3"/>
      <c r="F1" s="3"/>
      <c r="G1" s="3" t="s">
        <v>9</v>
      </c>
      <c r="H1" s="3"/>
      <c r="I1" s="3"/>
      <c r="J1" s="3"/>
      <c r="K1" s="22" t="s">
        <v>677</v>
      </c>
      <c r="L1" s="2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E1" s="3"/>
      <c r="AF1" s="3" t="s">
        <v>57</v>
      </c>
      <c r="AG1" s="3"/>
      <c r="AH1" s="3"/>
      <c r="AI1" s="3"/>
      <c r="AJ1" s="3"/>
    </row>
    <row r="2" spans="1:36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5" t="s">
        <v>0</v>
      </c>
      <c r="Z2" s="5" t="s">
        <v>1</v>
      </c>
      <c r="AA2" s="5" t="s">
        <v>2</v>
      </c>
      <c r="AB2" s="3" t="s">
        <v>3</v>
      </c>
      <c r="AC2" s="3"/>
      <c r="AD2" s="5" t="s">
        <v>54</v>
      </c>
      <c r="AE2" s="5" t="s">
        <v>4</v>
      </c>
      <c r="AF2" s="5" t="s">
        <v>5</v>
      </c>
      <c r="AG2" s="5" t="s">
        <v>6</v>
      </c>
      <c r="AH2" s="3" t="s">
        <v>342</v>
      </c>
      <c r="AI2" s="3"/>
      <c r="AJ2" s="3"/>
    </row>
    <row r="3" spans="1:36" x14ac:dyDescent="0.25">
      <c r="A3" s="3" t="s">
        <v>393</v>
      </c>
      <c r="B3" s="11">
        <v>33</v>
      </c>
      <c r="C3" s="11">
        <v>16</v>
      </c>
      <c r="D3" s="11">
        <v>13</v>
      </c>
      <c r="E3" s="23">
        <v>6</v>
      </c>
      <c r="F3" s="11">
        <v>0</v>
      </c>
      <c r="G3" s="23">
        <v>3</v>
      </c>
      <c r="H3" s="11">
        <v>0</v>
      </c>
      <c r="I3" s="11">
        <v>27</v>
      </c>
      <c r="J3" s="11">
        <v>7</v>
      </c>
      <c r="K3" s="11">
        <v>4</v>
      </c>
      <c r="L3" s="25">
        <v>1</v>
      </c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3">
        <f t="shared" ref="Y3:Y38" si="0">SUM(A3:W3)</f>
        <v>110</v>
      </c>
      <c r="Z3" s="3">
        <f t="shared" ref="Z3:Z38" si="1">COUNT(B3:W3)</f>
        <v>11</v>
      </c>
      <c r="AA3" s="3">
        <v>3</v>
      </c>
      <c r="AB3" s="4">
        <f t="shared" ref="AB3:AB25" si="2">Y3/(Z3-AA3)</f>
        <v>13.75</v>
      </c>
      <c r="AC3" s="4"/>
      <c r="AD3" s="3"/>
      <c r="AE3" s="3"/>
      <c r="AF3" s="3">
        <v>2</v>
      </c>
      <c r="AG3" s="3">
        <v>2</v>
      </c>
      <c r="AH3" s="3">
        <f t="shared" ref="AH3:AH38" si="3">Z3+AG3</f>
        <v>13</v>
      </c>
      <c r="AI3" s="3"/>
      <c r="AJ3" s="6">
        <v>116</v>
      </c>
    </row>
    <row r="4" spans="1:36" x14ac:dyDescent="0.25">
      <c r="A4" s="3" t="s">
        <v>616</v>
      </c>
      <c r="B4" s="11">
        <v>16</v>
      </c>
      <c r="C4" s="11">
        <v>32</v>
      </c>
      <c r="D4" s="23">
        <v>38</v>
      </c>
      <c r="E4" s="23">
        <v>48</v>
      </c>
      <c r="F4" s="11">
        <v>22</v>
      </c>
      <c r="G4" s="11">
        <v>0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3">
        <f t="shared" si="0"/>
        <v>156</v>
      </c>
      <c r="Z4" s="3">
        <f t="shared" si="1"/>
        <v>6</v>
      </c>
      <c r="AA4" s="3">
        <v>2</v>
      </c>
      <c r="AB4" s="4">
        <f t="shared" si="2"/>
        <v>39</v>
      </c>
      <c r="AC4" s="4"/>
      <c r="AD4" s="3"/>
      <c r="AE4" s="3"/>
      <c r="AF4" s="3">
        <v>3</v>
      </c>
      <c r="AG4" s="3">
        <v>1</v>
      </c>
      <c r="AH4" s="3">
        <f>Z4+AG4</f>
        <v>7</v>
      </c>
      <c r="AI4" s="3"/>
      <c r="AJ4" s="6">
        <v>148</v>
      </c>
    </row>
    <row r="5" spans="1:36" x14ac:dyDescent="0.25">
      <c r="A5" s="3" t="s">
        <v>423</v>
      </c>
      <c r="B5" s="11">
        <v>17</v>
      </c>
      <c r="C5" s="11">
        <v>32</v>
      </c>
      <c r="D5" s="23">
        <v>25</v>
      </c>
      <c r="E5" s="11">
        <v>24</v>
      </c>
      <c r="F5" s="11">
        <v>9</v>
      </c>
      <c r="G5" s="23">
        <v>23</v>
      </c>
      <c r="H5" s="11">
        <v>0</v>
      </c>
      <c r="I5" s="11">
        <v>2</v>
      </c>
      <c r="J5" s="23">
        <v>12</v>
      </c>
      <c r="K5" s="11">
        <v>14</v>
      </c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3">
        <f t="shared" si="0"/>
        <v>158</v>
      </c>
      <c r="Z5" s="3">
        <f t="shared" si="1"/>
        <v>10</v>
      </c>
      <c r="AA5" s="3">
        <v>3</v>
      </c>
      <c r="AB5" s="4">
        <f t="shared" si="2"/>
        <v>22.571428571428573</v>
      </c>
      <c r="AC5" s="4"/>
      <c r="AD5" s="3"/>
      <c r="AE5" s="3"/>
      <c r="AF5" s="3">
        <v>2</v>
      </c>
      <c r="AG5" s="3"/>
      <c r="AH5" s="3">
        <f t="shared" si="3"/>
        <v>10</v>
      </c>
      <c r="AI5" s="3"/>
      <c r="AJ5" s="6">
        <v>125</v>
      </c>
    </row>
    <row r="6" spans="1:36" x14ac:dyDescent="0.25">
      <c r="A6" s="3" t="s">
        <v>617</v>
      </c>
      <c r="B6" s="11">
        <v>4</v>
      </c>
      <c r="C6" s="25">
        <v>0</v>
      </c>
      <c r="D6" s="11">
        <v>0</v>
      </c>
      <c r="E6" s="11">
        <v>11</v>
      </c>
      <c r="F6" s="11">
        <v>19</v>
      </c>
      <c r="G6" s="11">
        <v>14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3">
        <f>SUM(A6:W6)</f>
        <v>48</v>
      </c>
      <c r="Z6" s="3">
        <f>COUNT(B6:W6)</f>
        <v>6</v>
      </c>
      <c r="AA6" s="3">
        <v>1</v>
      </c>
      <c r="AB6" s="4">
        <f>Y6/(Z6-AA6)</f>
        <v>9.6</v>
      </c>
      <c r="AC6" s="3"/>
      <c r="AD6" s="3"/>
      <c r="AE6" s="3"/>
      <c r="AF6" s="3"/>
      <c r="AG6" s="3"/>
      <c r="AH6" s="3">
        <f>Z6+AG6</f>
        <v>6</v>
      </c>
      <c r="AI6" s="3"/>
      <c r="AJ6" s="15">
        <v>146</v>
      </c>
    </row>
    <row r="7" spans="1:36" x14ac:dyDescent="0.25">
      <c r="A7" s="3" t="s">
        <v>449</v>
      </c>
      <c r="B7" s="23">
        <v>16</v>
      </c>
      <c r="C7" s="11">
        <v>6</v>
      </c>
      <c r="D7" s="11">
        <v>3</v>
      </c>
      <c r="E7" s="11">
        <v>9</v>
      </c>
      <c r="F7" s="23">
        <v>9</v>
      </c>
      <c r="G7" s="11">
        <v>16</v>
      </c>
      <c r="H7" s="11">
        <v>0</v>
      </c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3">
        <f t="shared" si="0"/>
        <v>59</v>
      </c>
      <c r="Z7" s="3">
        <f t="shared" si="1"/>
        <v>7</v>
      </c>
      <c r="AA7" s="3">
        <v>2</v>
      </c>
      <c r="AB7" s="4">
        <f t="shared" si="2"/>
        <v>11.8</v>
      </c>
      <c r="AC7" s="4"/>
      <c r="AD7" s="3"/>
      <c r="AE7" s="3"/>
      <c r="AF7" s="3"/>
      <c r="AG7" s="3">
        <v>3</v>
      </c>
      <c r="AH7" s="3">
        <f t="shared" si="3"/>
        <v>10</v>
      </c>
      <c r="AI7" s="3"/>
      <c r="AJ7" s="6">
        <v>132</v>
      </c>
    </row>
    <row r="8" spans="1:36" x14ac:dyDescent="0.25">
      <c r="A8" s="3" t="s">
        <v>496</v>
      </c>
      <c r="B8" s="23">
        <v>4</v>
      </c>
      <c r="C8" s="11">
        <v>44</v>
      </c>
      <c r="D8" s="11">
        <v>35</v>
      </c>
      <c r="E8" s="11">
        <v>0</v>
      </c>
      <c r="F8" s="23">
        <v>27</v>
      </c>
      <c r="G8" s="11">
        <v>19</v>
      </c>
      <c r="H8" s="11">
        <v>23</v>
      </c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3">
        <f t="shared" si="0"/>
        <v>152</v>
      </c>
      <c r="Z8" s="3">
        <f t="shared" si="1"/>
        <v>7</v>
      </c>
      <c r="AA8" s="3">
        <v>2</v>
      </c>
      <c r="AB8" s="4">
        <f t="shared" si="2"/>
        <v>30.4</v>
      </c>
      <c r="AC8" s="4"/>
      <c r="AD8" s="3"/>
      <c r="AE8" s="3"/>
      <c r="AF8" s="3">
        <v>3</v>
      </c>
      <c r="AG8" s="3"/>
      <c r="AH8" s="3">
        <f t="shared" si="3"/>
        <v>7</v>
      </c>
      <c r="AI8" s="3"/>
      <c r="AJ8" s="6">
        <v>56</v>
      </c>
    </row>
    <row r="9" spans="1:36" x14ac:dyDescent="0.25">
      <c r="A9" s="3" t="s">
        <v>649</v>
      </c>
      <c r="B9" s="11">
        <v>0</v>
      </c>
      <c r="C9" s="23">
        <v>0</v>
      </c>
      <c r="D9" s="11"/>
      <c r="E9" s="11"/>
      <c r="F9" s="23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3">
        <f t="shared" si="0"/>
        <v>0</v>
      </c>
      <c r="Z9" s="3">
        <f t="shared" si="1"/>
        <v>2</v>
      </c>
      <c r="AA9" s="3">
        <v>1</v>
      </c>
      <c r="AB9" s="4">
        <f t="shared" si="2"/>
        <v>0</v>
      </c>
      <c r="AC9" s="4"/>
      <c r="AD9" s="3"/>
      <c r="AE9" s="3"/>
      <c r="AF9" s="3"/>
      <c r="AG9" s="3">
        <v>5</v>
      </c>
      <c r="AH9" s="3">
        <f t="shared" si="3"/>
        <v>7</v>
      </c>
      <c r="AI9" s="3"/>
      <c r="AJ9" s="6">
        <v>153</v>
      </c>
    </row>
    <row r="10" spans="1:36" x14ac:dyDescent="0.25">
      <c r="A10" s="3" t="s">
        <v>368</v>
      </c>
      <c r="B10" s="11">
        <v>5</v>
      </c>
      <c r="C10" s="11">
        <v>73</v>
      </c>
      <c r="D10" s="11">
        <v>1</v>
      </c>
      <c r="E10" s="11">
        <v>13</v>
      </c>
      <c r="F10" s="11">
        <v>6</v>
      </c>
      <c r="G10" s="11">
        <v>9</v>
      </c>
      <c r="H10" s="11">
        <v>15</v>
      </c>
      <c r="I10" s="23">
        <v>15</v>
      </c>
      <c r="J10" s="11">
        <v>6</v>
      </c>
      <c r="K10" s="23">
        <v>90</v>
      </c>
      <c r="L10" s="23">
        <v>0</v>
      </c>
      <c r="M10" s="11">
        <v>1</v>
      </c>
      <c r="N10" s="11">
        <v>22</v>
      </c>
      <c r="O10" s="11">
        <v>7</v>
      </c>
      <c r="P10" s="11">
        <v>27</v>
      </c>
      <c r="Q10" s="11">
        <v>9</v>
      </c>
      <c r="R10" s="11">
        <v>1</v>
      </c>
      <c r="S10" s="11">
        <v>21</v>
      </c>
      <c r="T10" s="11">
        <v>6</v>
      </c>
      <c r="U10" s="23">
        <v>0</v>
      </c>
      <c r="V10" s="11"/>
      <c r="W10" s="11"/>
      <c r="X10" s="11"/>
      <c r="Y10" s="3">
        <f t="shared" si="0"/>
        <v>327</v>
      </c>
      <c r="Z10" s="3">
        <f t="shared" si="1"/>
        <v>20</v>
      </c>
      <c r="AA10" s="3">
        <v>4</v>
      </c>
      <c r="AB10" s="4">
        <f t="shared" si="2"/>
        <v>20.4375</v>
      </c>
      <c r="AC10" s="4"/>
      <c r="AD10" s="3"/>
      <c r="AE10" s="3">
        <v>2</v>
      </c>
      <c r="AF10" s="3">
        <v>1</v>
      </c>
      <c r="AG10" s="3"/>
      <c r="AH10" s="3">
        <f t="shared" si="3"/>
        <v>20</v>
      </c>
      <c r="AI10" s="3"/>
      <c r="AJ10" s="6">
        <v>110</v>
      </c>
    </row>
    <row r="11" spans="1:36" x14ac:dyDescent="0.25">
      <c r="A11" s="3" t="s">
        <v>13</v>
      </c>
      <c r="B11" s="11">
        <v>0</v>
      </c>
      <c r="C11" s="11">
        <v>26</v>
      </c>
      <c r="D11" s="11">
        <v>13</v>
      </c>
      <c r="E11" s="11">
        <v>61</v>
      </c>
      <c r="F11" s="11">
        <v>16</v>
      </c>
      <c r="G11" s="11">
        <v>3</v>
      </c>
      <c r="H11" s="11">
        <v>0</v>
      </c>
      <c r="I11" s="11">
        <v>3</v>
      </c>
      <c r="J11" s="11">
        <v>22</v>
      </c>
      <c r="K11" s="11">
        <v>13</v>
      </c>
      <c r="L11" s="11">
        <v>2</v>
      </c>
      <c r="M11" s="11">
        <v>0</v>
      </c>
      <c r="N11" s="11">
        <v>19</v>
      </c>
      <c r="O11" s="11">
        <v>39</v>
      </c>
      <c r="P11" s="11">
        <v>0</v>
      </c>
      <c r="Q11" s="11">
        <v>0</v>
      </c>
      <c r="R11" s="11">
        <v>2</v>
      </c>
      <c r="S11" s="11"/>
      <c r="T11" s="11"/>
      <c r="U11" s="11"/>
      <c r="V11" s="11"/>
      <c r="W11" s="11"/>
      <c r="X11" s="11"/>
      <c r="Y11" s="3">
        <f t="shared" si="0"/>
        <v>219</v>
      </c>
      <c r="Z11" s="3">
        <f t="shared" si="1"/>
        <v>17</v>
      </c>
      <c r="AA11" s="3"/>
      <c r="AB11" s="4">
        <f t="shared" si="2"/>
        <v>12.882352941176471</v>
      </c>
      <c r="AC11" s="4"/>
      <c r="AD11" s="3"/>
      <c r="AE11" s="3">
        <v>1</v>
      </c>
      <c r="AF11" s="3">
        <v>2</v>
      </c>
      <c r="AG11" s="3">
        <v>2</v>
      </c>
      <c r="AH11" s="3">
        <f t="shared" si="3"/>
        <v>19</v>
      </c>
      <c r="AI11" s="3"/>
      <c r="AJ11" s="6">
        <v>65</v>
      </c>
    </row>
    <row r="12" spans="1:36" x14ac:dyDescent="0.25">
      <c r="A12" s="3" t="s">
        <v>14</v>
      </c>
      <c r="B12" s="23">
        <v>8</v>
      </c>
      <c r="C12" s="25">
        <v>4</v>
      </c>
      <c r="D12" s="11">
        <v>6</v>
      </c>
      <c r="E12" s="23">
        <v>33</v>
      </c>
      <c r="F12" s="23">
        <v>32</v>
      </c>
      <c r="G12" s="11">
        <v>49</v>
      </c>
      <c r="H12" s="23">
        <v>8</v>
      </c>
      <c r="I12" s="11">
        <v>10</v>
      </c>
      <c r="J12" s="23">
        <v>32</v>
      </c>
      <c r="K12" s="11">
        <v>40</v>
      </c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3">
        <f t="shared" si="0"/>
        <v>222</v>
      </c>
      <c r="Z12" s="3">
        <f t="shared" si="1"/>
        <v>10</v>
      </c>
      <c r="AA12" s="3">
        <v>6</v>
      </c>
      <c r="AB12" s="4">
        <f t="shared" si="2"/>
        <v>55.5</v>
      </c>
      <c r="AC12" s="4"/>
      <c r="AD12" s="3"/>
      <c r="AE12" s="3"/>
      <c r="AF12" s="3">
        <v>5</v>
      </c>
      <c r="AG12" s="3">
        <v>8</v>
      </c>
      <c r="AH12" s="3">
        <f t="shared" si="3"/>
        <v>18</v>
      </c>
      <c r="AI12" s="3"/>
      <c r="AJ12" s="6">
        <v>46</v>
      </c>
    </row>
    <row r="13" spans="1:36" x14ac:dyDescent="0.25">
      <c r="A13" s="3" t="s">
        <v>16</v>
      </c>
      <c r="B13" s="23">
        <v>4</v>
      </c>
      <c r="C13" s="11">
        <v>10</v>
      </c>
      <c r="D13" s="11">
        <v>40</v>
      </c>
      <c r="E13" s="11">
        <v>6</v>
      </c>
      <c r="F13" s="23">
        <v>41</v>
      </c>
      <c r="G13" s="23">
        <v>11</v>
      </c>
      <c r="H13" s="11">
        <v>26</v>
      </c>
      <c r="I13" s="11">
        <v>0</v>
      </c>
      <c r="J13" s="23">
        <v>5</v>
      </c>
      <c r="K13" s="23">
        <v>33</v>
      </c>
      <c r="L13" s="11">
        <v>2</v>
      </c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3">
        <f t="shared" si="0"/>
        <v>178</v>
      </c>
      <c r="Z13" s="3">
        <f t="shared" si="1"/>
        <v>11</v>
      </c>
      <c r="AA13" s="3">
        <v>5</v>
      </c>
      <c r="AB13" s="4">
        <f t="shared" si="2"/>
        <v>29.666666666666668</v>
      </c>
      <c r="AC13" s="4"/>
      <c r="AD13" s="3"/>
      <c r="AE13" s="3"/>
      <c r="AF13" s="3">
        <v>4</v>
      </c>
      <c r="AG13" s="3">
        <v>4</v>
      </c>
      <c r="AH13" s="3">
        <f t="shared" si="3"/>
        <v>15</v>
      </c>
      <c r="AI13" s="3"/>
      <c r="AJ13" s="6">
        <v>66</v>
      </c>
    </row>
    <row r="14" spans="1:36" x14ac:dyDescent="0.25">
      <c r="A14" s="3" t="s">
        <v>641</v>
      </c>
      <c r="B14" s="23">
        <v>116</v>
      </c>
      <c r="C14" s="11">
        <v>90</v>
      </c>
      <c r="D14" s="11">
        <v>61</v>
      </c>
      <c r="E14" s="23">
        <v>13</v>
      </c>
      <c r="F14" s="11">
        <v>21</v>
      </c>
      <c r="G14" s="11">
        <v>4</v>
      </c>
      <c r="H14" s="23">
        <v>17</v>
      </c>
      <c r="I14" s="11">
        <v>28</v>
      </c>
      <c r="J14" s="11">
        <v>92</v>
      </c>
      <c r="K14" s="11">
        <v>63</v>
      </c>
      <c r="L14" s="11">
        <v>12</v>
      </c>
      <c r="M14" s="11">
        <v>14</v>
      </c>
      <c r="N14" s="23">
        <v>29</v>
      </c>
      <c r="O14" s="11">
        <v>6</v>
      </c>
      <c r="P14" s="11">
        <v>4</v>
      </c>
      <c r="Q14" s="11">
        <v>124</v>
      </c>
      <c r="R14" s="11">
        <v>36</v>
      </c>
      <c r="S14" s="11">
        <v>14</v>
      </c>
      <c r="T14" s="11">
        <v>83</v>
      </c>
      <c r="U14" s="11"/>
      <c r="V14" s="11"/>
      <c r="W14" s="11"/>
      <c r="X14" s="11"/>
      <c r="Y14" s="3">
        <f t="shared" si="0"/>
        <v>827</v>
      </c>
      <c r="Z14" s="3">
        <f t="shared" si="1"/>
        <v>19</v>
      </c>
      <c r="AA14" s="3">
        <v>4</v>
      </c>
      <c r="AB14" s="4">
        <f t="shared" si="2"/>
        <v>55.133333333333333</v>
      </c>
      <c r="AC14" s="4"/>
      <c r="AD14" s="3">
        <v>2</v>
      </c>
      <c r="AE14" s="3">
        <v>5</v>
      </c>
      <c r="AF14" s="3">
        <v>3</v>
      </c>
      <c r="AG14" s="3">
        <v>1</v>
      </c>
      <c r="AH14" s="3">
        <f t="shared" si="3"/>
        <v>20</v>
      </c>
      <c r="AI14" s="3"/>
      <c r="AJ14" s="6">
        <v>151</v>
      </c>
    </row>
    <row r="15" spans="1:36" x14ac:dyDescent="0.25">
      <c r="A15" s="3" t="s">
        <v>17</v>
      </c>
      <c r="B15" s="11">
        <v>23</v>
      </c>
      <c r="C15" s="11">
        <v>1</v>
      </c>
      <c r="D15" s="11">
        <v>0</v>
      </c>
      <c r="E15" s="11">
        <v>33</v>
      </c>
      <c r="F15" s="11">
        <v>0</v>
      </c>
      <c r="G15" s="11">
        <v>27</v>
      </c>
      <c r="H15" s="11">
        <v>36</v>
      </c>
      <c r="I15" s="11">
        <v>4</v>
      </c>
      <c r="J15" s="11">
        <v>25</v>
      </c>
      <c r="K15" s="11">
        <v>33</v>
      </c>
      <c r="L15" s="11">
        <v>41</v>
      </c>
      <c r="M15" s="11">
        <v>0</v>
      </c>
      <c r="N15" s="11">
        <v>13</v>
      </c>
      <c r="O15" s="11">
        <v>0</v>
      </c>
      <c r="P15" s="11">
        <v>9</v>
      </c>
      <c r="Q15" s="11">
        <v>11</v>
      </c>
      <c r="R15" s="11">
        <v>9</v>
      </c>
      <c r="S15" s="11">
        <v>24</v>
      </c>
      <c r="T15" s="11"/>
      <c r="U15" s="11"/>
      <c r="V15" s="11"/>
      <c r="W15" s="11"/>
      <c r="X15" s="11"/>
      <c r="Y15" s="3">
        <f t="shared" si="0"/>
        <v>289</v>
      </c>
      <c r="Z15" s="3">
        <f t="shared" si="1"/>
        <v>18</v>
      </c>
      <c r="AA15" s="3"/>
      <c r="AB15" s="4">
        <f t="shared" si="2"/>
        <v>16.055555555555557</v>
      </c>
      <c r="AC15" s="4"/>
      <c r="AD15" s="3"/>
      <c r="AE15" s="3"/>
      <c r="AF15" s="3">
        <v>6</v>
      </c>
      <c r="AG15" s="3">
        <v>2</v>
      </c>
      <c r="AH15" s="3">
        <f t="shared" si="3"/>
        <v>20</v>
      </c>
      <c r="AI15" s="3"/>
      <c r="AJ15" s="6">
        <v>70</v>
      </c>
    </row>
    <row r="16" spans="1:36" x14ac:dyDescent="0.25">
      <c r="A16" s="3" t="s">
        <v>572</v>
      </c>
      <c r="B16" s="11">
        <v>3</v>
      </c>
      <c r="C16" s="11">
        <v>1</v>
      </c>
      <c r="D16" s="23">
        <v>0</v>
      </c>
      <c r="E16" s="11">
        <v>15</v>
      </c>
      <c r="F16" s="11">
        <v>8</v>
      </c>
      <c r="G16" s="11">
        <v>6</v>
      </c>
      <c r="H16" s="23">
        <v>1</v>
      </c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3">
        <f t="shared" si="0"/>
        <v>34</v>
      </c>
      <c r="Z16" s="3">
        <f t="shared" si="1"/>
        <v>7</v>
      </c>
      <c r="AA16" s="3">
        <v>2</v>
      </c>
      <c r="AB16" s="4">
        <f t="shared" si="2"/>
        <v>6.8</v>
      </c>
      <c r="AC16" s="4"/>
      <c r="AD16" s="3"/>
      <c r="AE16" s="3"/>
      <c r="AF16" s="3"/>
      <c r="AG16" s="3">
        <v>6</v>
      </c>
      <c r="AH16" s="3">
        <f t="shared" si="3"/>
        <v>13</v>
      </c>
      <c r="AI16" s="3"/>
      <c r="AJ16" s="6">
        <v>142</v>
      </c>
    </row>
    <row r="17" spans="1:36" x14ac:dyDescent="0.25">
      <c r="A17" s="3" t="s">
        <v>619</v>
      </c>
      <c r="B17" s="25">
        <v>1</v>
      </c>
      <c r="C17" s="11">
        <v>0</v>
      </c>
      <c r="D17" s="11">
        <v>12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3">
        <f t="shared" si="0"/>
        <v>13</v>
      </c>
      <c r="Z17" s="3">
        <f t="shared" si="1"/>
        <v>3</v>
      </c>
      <c r="AA17" s="3">
        <v>1</v>
      </c>
      <c r="AB17" s="4">
        <f t="shared" si="2"/>
        <v>6.5</v>
      </c>
      <c r="AC17" s="4"/>
      <c r="AD17" s="3"/>
      <c r="AE17" s="3"/>
      <c r="AF17" s="3"/>
      <c r="AG17" s="3">
        <v>2</v>
      </c>
      <c r="AH17" s="3">
        <f t="shared" si="3"/>
        <v>5</v>
      </c>
      <c r="AI17" s="3"/>
      <c r="AJ17" s="6">
        <v>147</v>
      </c>
    </row>
    <row r="18" spans="1:36" x14ac:dyDescent="0.25">
      <c r="A18" s="3" t="s">
        <v>369</v>
      </c>
      <c r="B18" s="11">
        <v>0</v>
      </c>
      <c r="C18" s="11">
        <v>3</v>
      </c>
      <c r="D18" s="11">
        <v>3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3">
        <f t="shared" si="0"/>
        <v>6</v>
      </c>
      <c r="Z18" s="3">
        <f t="shared" si="1"/>
        <v>3</v>
      </c>
      <c r="AA18" s="3"/>
      <c r="AB18" s="4">
        <f t="shared" si="2"/>
        <v>2</v>
      </c>
      <c r="AC18" s="4"/>
      <c r="AD18" s="3"/>
      <c r="AE18" s="3"/>
      <c r="AF18" s="3"/>
      <c r="AG18" s="3">
        <v>2</v>
      </c>
      <c r="AH18" s="3">
        <f t="shared" si="3"/>
        <v>5</v>
      </c>
      <c r="AI18" s="3"/>
      <c r="AJ18" s="6">
        <v>111</v>
      </c>
    </row>
    <row r="19" spans="1:36" x14ac:dyDescent="0.25">
      <c r="A19" s="3" t="s">
        <v>507</v>
      </c>
      <c r="B19" s="11">
        <v>13</v>
      </c>
      <c r="C19" s="25">
        <v>1</v>
      </c>
      <c r="D19" s="11">
        <v>9</v>
      </c>
      <c r="E19" s="11">
        <v>0</v>
      </c>
      <c r="F19" s="11">
        <v>13</v>
      </c>
      <c r="G19" s="11">
        <v>1</v>
      </c>
      <c r="H19" s="11">
        <v>5</v>
      </c>
      <c r="I19" s="11">
        <v>20</v>
      </c>
      <c r="J19" s="11">
        <v>0</v>
      </c>
      <c r="K19" s="11">
        <v>14</v>
      </c>
      <c r="L19" s="11">
        <v>12</v>
      </c>
      <c r="M19" s="23">
        <v>8</v>
      </c>
      <c r="N19" s="11">
        <v>5</v>
      </c>
      <c r="O19" s="11">
        <v>0</v>
      </c>
      <c r="P19" s="11">
        <v>12</v>
      </c>
      <c r="Q19" s="11">
        <v>8</v>
      </c>
      <c r="R19" s="11"/>
      <c r="S19" s="11"/>
      <c r="T19" s="11"/>
      <c r="U19" s="11"/>
      <c r="V19" s="11"/>
      <c r="W19" s="11"/>
      <c r="X19" s="11"/>
      <c r="Y19" s="3">
        <f t="shared" si="0"/>
        <v>121</v>
      </c>
      <c r="Z19" s="3">
        <f t="shared" si="1"/>
        <v>16</v>
      </c>
      <c r="AA19" s="3">
        <v>2</v>
      </c>
      <c r="AB19" s="4">
        <f t="shared" si="2"/>
        <v>8.6428571428571423</v>
      </c>
      <c r="AC19" s="4"/>
      <c r="AD19" s="3"/>
      <c r="AE19" s="3"/>
      <c r="AF19" s="3"/>
      <c r="AG19" s="3">
        <v>12</v>
      </c>
      <c r="AH19" s="3">
        <f t="shared" si="3"/>
        <v>28</v>
      </c>
      <c r="AI19" s="3"/>
      <c r="AJ19" s="6">
        <v>58</v>
      </c>
    </row>
    <row r="20" spans="1:36" x14ac:dyDescent="0.25">
      <c r="A20" s="3" t="s">
        <v>508</v>
      </c>
      <c r="B20" s="25">
        <v>6</v>
      </c>
      <c r="C20" s="11">
        <v>4</v>
      </c>
      <c r="D20" s="25">
        <v>29</v>
      </c>
      <c r="E20" s="25">
        <v>2</v>
      </c>
      <c r="F20" s="11">
        <v>3</v>
      </c>
      <c r="G20" s="11">
        <v>0</v>
      </c>
      <c r="H20" s="23">
        <v>5</v>
      </c>
      <c r="I20" s="23">
        <v>12</v>
      </c>
      <c r="J20" s="23">
        <v>13</v>
      </c>
      <c r="K20" s="11">
        <v>8</v>
      </c>
      <c r="L20" s="11">
        <v>0</v>
      </c>
      <c r="M20" s="11">
        <v>5</v>
      </c>
      <c r="N20" s="11">
        <v>11</v>
      </c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3">
        <f t="shared" si="0"/>
        <v>98</v>
      </c>
      <c r="Z20" s="3">
        <f t="shared" si="1"/>
        <v>13</v>
      </c>
      <c r="AA20" s="3">
        <v>6</v>
      </c>
      <c r="AB20" s="4">
        <f t="shared" si="2"/>
        <v>14</v>
      </c>
      <c r="AC20" s="4"/>
      <c r="AD20" s="3"/>
      <c r="AE20" s="3"/>
      <c r="AF20" s="3">
        <v>1</v>
      </c>
      <c r="AG20" s="3">
        <v>14</v>
      </c>
      <c r="AH20" s="3">
        <f t="shared" si="3"/>
        <v>27</v>
      </c>
      <c r="AI20" s="3"/>
      <c r="AJ20" s="6">
        <v>60</v>
      </c>
    </row>
    <row r="21" spans="1:36" x14ac:dyDescent="0.25">
      <c r="A21" s="3" t="s">
        <v>432</v>
      </c>
      <c r="B21" s="11">
        <v>0</v>
      </c>
      <c r="C21" s="11">
        <v>19</v>
      </c>
      <c r="D21" s="11">
        <v>0</v>
      </c>
      <c r="E21" s="25">
        <v>10</v>
      </c>
      <c r="F21" s="11">
        <v>20</v>
      </c>
      <c r="G21" s="25">
        <v>102</v>
      </c>
      <c r="H21" s="11">
        <v>31</v>
      </c>
      <c r="I21" s="11">
        <v>1</v>
      </c>
      <c r="J21" s="11">
        <v>4</v>
      </c>
      <c r="K21" s="11">
        <v>94</v>
      </c>
      <c r="L21" s="11">
        <v>35</v>
      </c>
      <c r="M21" s="11">
        <v>7</v>
      </c>
      <c r="N21" s="11">
        <v>0</v>
      </c>
      <c r="O21" s="23">
        <v>24</v>
      </c>
      <c r="P21" s="11">
        <v>4</v>
      </c>
      <c r="Q21" s="11">
        <v>44</v>
      </c>
      <c r="R21" s="23">
        <v>91</v>
      </c>
      <c r="S21" s="11">
        <v>19</v>
      </c>
      <c r="T21" s="11"/>
      <c r="U21" s="11"/>
      <c r="V21" s="11"/>
      <c r="W21" s="11"/>
      <c r="X21" s="11"/>
      <c r="Y21" s="3">
        <f t="shared" si="0"/>
        <v>505</v>
      </c>
      <c r="Z21" s="3">
        <f t="shared" si="1"/>
        <v>18</v>
      </c>
      <c r="AA21" s="3">
        <v>4</v>
      </c>
      <c r="AB21" s="4">
        <f t="shared" si="2"/>
        <v>36.071428571428569</v>
      </c>
      <c r="AC21" s="4"/>
      <c r="AD21" s="3">
        <v>1</v>
      </c>
      <c r="AE21" s="3">
        <v>2</v>
      </c>
      <c r="AF21" s="3">
        <v>2</v>
      </c>
      <c r="AG21" s="3">
        <v>4</v>
      </c>
      <c r="AH21" s="3">
        <f t="shared" si="3"/>
        <v>22</v>
      </c>
      <c r="AI21" s="3"/>
      <c r="AJ21" s="6">
        <v>127</v>
      </c>
    </row>
    <row r="22" spans="1:36" x14ac:dyDescent="0.25">
      <c r="A22" s="3" t="s">
        <v>370</v>
      </c>
      <c r="B22" s="25">
        <v>0</v>
      </c>
      <c r="C22" s="11">
        <v>12</v>
      </c>
      <c r="D22" s="11">
        <v>40</v>
      </c>
      <c r="E22" s="11">
        <v>12</v>
      </c>
      <c r="F22" s="25">
        <v>3</v>
      </c>
      <c r="G22" s="11">
        <v>28</v>
      </c>
      <c r="H22" s="25">
        <v>114</v>
      </c>
      <c r="I22" s="11">
        <v>5</v>
      </c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3">
        <f t="shared" si="0"/>
        <v>214</v>
      </c>
      <c r="Z22" s="3">
        <f t="shared" si="1"/>
        <v>8</v>
      </c>
      <c r="AA22" s="3">
        <v>3</v>
      </c>
      <c r="AB22" s="4">
        <f t="shared" si="2"/>
        <v>42.8</v>
      </c>
      <c r="AC22" s="4"/>
      <c r="AD22" s="3">
        <v>1</v>
      </c>
      <c r="AE22" s="3"/>
      <c r="AF22" s="3">
        <v>2</v>
      </c>
      <c r="AG22" s="3"/>
      <c r="AH22" s="3">
        <f t="shared" si="3"/>
        <v>8</v>
      </c>
      <c r="AI22" s="3"/>
      <c r="AJ22" s="6">
        <v>113</v>
      </c>
    </row>
    <row r="23" spans="1:36" x14ac:dyDescent="0.25">
      <c r="A23" s="3" t="s">
        <v>642</v>
      </c>
      <c r="B23" s="11">
        <v>0</v>
      </c>
      <c r="C23" s="11">
        <v>1</v>
      </c>
      <c r="D23" s="25">
        <v>3</v>
      </c>
      <c r="E23" s="11">
        <v>3</v>
      </c>
      <c r="F23" s="25"/>
      <c r="G23" s="11"/>
      <c r="H23" s="25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3">
        <f t="shared" si="0"/>
        <v>7</v>
      </c>
      <c r="Z23" s="3">
        <f t="shared" si="1"/>
        <v>4</v>
      </c>
      <c r="AA23" s="3">
        <v>1</v>
      </c>
      <c r="AB23" s="4">
        <f t="shared" si="2"/>
        <v>2.3333333333333335</v>
      </c>
      <c r="AC23" s="4"/>
      <c r="AD23" s="3"/>
      <c r="AE23" s="3"/>
      <c r="AF23" s="3"/>
      <c r="AG23" s="3">
        <v>6</v>
      </c>
      <c r="AH23" s="3">
        <f t="shared" si="3"/>
        <v>10</v>
      </c>
      <c r="AI23" s="3"/>
      <c r="AJ23" s="6">
        <v>152</v>
      </c>
    </row>
    <row r="24" spans="1:36" x14ac:dyDescent="0.25">
      <c r="A24" s="3" t="s">
        <v>509</v>
      </c>
      <c r="B24" s="25">
        <v>0</v>
      </c>
      <c r="C24" s="11">
        <v>1</v>
      </c>
      <c r="D24" s="25">
        <v>0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3">
        <f t="shared" si="0"/>
        <v>1</v>
      </c>
      <c r="Z24" s="3">
        <f t="shared" si="1"/>
        <v>3</v>
      </c>
      <c r="AA24" s="3">
        <v>2</v>
      </c>
      <c r="AB24" s="4">
        <f t="shared" si="2"/>
        <v>1</v>
      </c>
      <c r="AC24" s="4"/>
      <c r="AD24" s="3"/>
      <c r="AE24" s="3"/>
      <c r="AF24" s="3"/>
      <c r="AG24" s="3">
        <v>5</v>
      </c>
      <c r="AH24" s="3">
        <f t="shared" si="3"/>
        <v>8</v>
      </c>
      <c r="AI24" s="3"/>
      <c r="AJ24" s="6">
        <v>61</v>
      </c>
    </row>
    <row r="25" spans="1:36" x14ac:dyDescent="0.25">
      <c r="A25" s="3" t="s">
        <v>579</v>
      </c>
      <c r="B25" s="11">
        <v>2</v>
      </c>
      <c r="C25" s="11">
        <v>1</v>
      </c>
      <c r="D25" s="11">
        <v>0</v>
      </c>
      <c r="E25" s="11">
        <v>0</v>
      </c>
      <c r="F25" s="11">
        <v>9</v>
      </c>
      <c r="G25" s="11">
        <v>10</v>
      </c>
      <c r="H25" s="11">
        <v>4</v>
      </c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3">
        <f t="shared" si="0"/>
        <v>26</v>
      </c>
      <c r="Z25" s="3">
        <f t="shared" si="1"/>
        <v>7</v>
      </c>
      <c r="AA25" s="3"/>
      <c r="AB25" s="4">
        <f t="shared" si="2"/>
        <v>3.7142857142857144</v>
      </c>
      <c r="AC25" s="4"/>
      <c r="AD25" s="3"/>
      <c r="AE25" s="3"/>
      <c r="AF25" s="3"/>
      <c r="AG25" s="3">
        <v>3</v>
      </c>
      <c r="AH25" s="3">
        <f t="shared" si="3"/>
        <v>10</v>
      </c>
      <c r="AI25" s="3"/>
      <c r="AJ25" s="6">
        <v>137</v>
      </c>
    </row>
    <row r="26" spans="1:36" x14ac:dyDescent="0.25">
      <c r="A26" s="6" t="s">
        <v>281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3"/>
      <c r="Z26" s="3"/>
      <c r="AA26" s="3"/>
      <c r="AB26" s="4"/>
      <c r="AC26" s="3"/>
      <c r="AD26" s="3"/>
      <c r="AE26" s="3"/>
      <c r="AF26" s="3"/>
      <c r="AG26" s="3"/>
      <c r="AH26" s="3"/>
      <c r="AI26" s="3"/>
      <c r="AJ26" s="6"/>
    </row>
    <row r="27" spans="1:36" x14ac:dyDescent="0.25">
      <c r="A27" s="3" t="s">
        <v>651</v>
      </c>
      <c r="B27" s="11">
        <v>4</v>
      </c>
      <c r="Y27" s="3">
        <f t="shared" si="0"/>
        <v>4</v>
      </c>
      <c r="Z27" s="3">
        <f t="shared" si="1"/>
        <v>1</v>
      </c>
      <c r="AH27" s="3">
        <f t="shared" si="3"/>
        <v>1</v>
      </c>
      <c r="AJ27" s="6">
        <v>158</v>
      </c>
    </row>
    <row r="28" spans="1:36" x14ac:dyDescent="0.25">
      <c r="A28" s="3" t="s">
        <v>495</v>
      </c>
      <c r="B28" s="23">
        <v>5</v>
      </c>
      <c r="C28" s="11">
        <v>2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3">
        <f t="shared" si="0"/>
        <v>7</v>
      </c>
      <c r="Z28" s="3">
        <f t="shared" si="1"/>
        <v>2</v>
      </c>
      <c r="AA28" s="3">
        <v>1</v>
      </c>
      <c r="AB28" s="4"/>
      <c r="AC28" s="4"/>
      <c r="AD28" s="3"/>
      <c r="AE28" s="3"/>
      <c r="AF28" s="3"/>
      <c r="AG28" s="3"/>
      <c r="AH28" s="3">
        <f t="shared" si="3"/>
        <v>2</v>
      </c>
      <c r="AI28" s="3"/>
      <c r="AJ28" s="6">
        <v>85</v>
      </c>
    </row>
    <row r="29" spans="1:36" x14ac:dyDescent="0.25">
      <c r="A29" s="3" t="s">
        <v>646</v>
      </c>
      <c r="B29" s="11">
        <v>15</v>
      </c>
      <c r="C29" s="11"/>
      <c r="D29" s="11"/>
      <c r="E29" s="11"/>
      <c r="F29" s="23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3">
        <f t="shared" ref="Y29:Y34" si="4">SUM(A29:W29)</f>
        <v>15</v>
      </c>
      <c r="Z29" s="3">
        <f t="shared" ref="Z29:Z34" si="5">COUNT(B29:W29)</f>
        <v>1</v>
      </c>
      <c r="AA29" s="3"/>
      <c r="AB29" s="4"/>
      <c r="AC29" s="4"/>
      <c r="AD29" s="3"/>
      <c r="AE29" s="3"/>
      <c r="AF29" s="3"/>
      <c r="AG29" s="3"/>
      <c r="AH29" s="3">
        <f>Z29+AG29</f>
        <v>1</v>
      </c>
      <c r="AI29" s="3"/>
      <c r="AJ29" s="6">
        <v>155</v>
      </c>
    </row>
    <row r="30" spans="1:36" x14ac:dyDescent="0.25">
      <c r="A30" s="3" t="s">
        <v>645</v>
      </c>
      <c r="B30" s="11">
        <v>9</v>
      </c>
      <c r="C30" s="11">
        <v>0</v>
      </c>
      <c r="D30" s="11">
        <v>0</v>
      </c>
      <c r="E30" s="11"/>
      <c r="F30" s="23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3">
        <f t="shared" si="4"/>
        <v>9</v>
      </c>
      <c r="Z30" s="3">
        <f t="shared" si="5"/>
        <v>3</v>
      </c>
      <c r="AA30" s="3"/>
      <c r="AB30" s="4"/>
      <c r="AC30" s="4"/>
      <c r="AD30" s="3"/>
      <c r="AE30" s="3"/>
      <c r="AF30" s="3"/>
      <c r="AG30" s="3">
        <v>1</v>
      </c>
      <c r="AH30" s="3">
        <f>Z30+AG30</f>
        <v>4</v>
      </c>
      <c r="AI30" s="3"/>
      <c r="AJ30" s="6">
        <v>156</v>
      </c>
    </row>
    <row r="31" spans="1:36" x14ac:dyDescent="0.25">
      <c r="A31" s="3" t="s">
        <v>453</v>
      </c>
      <c r="B31" s="11">
        <v>17</v>
      </c>
      <c r="C31" s="11">
        <v>0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3">
        <f t="shared" si="4"/>
        <v>17</v>
      </c>
      <c r="Z31" s="3">
        <f t="shared" si="5"/>
        <v>2</v>
      </c>
      <c r="AA31" s="3"/>
      <c r="AB31" s="4"/>
      <c r="AC31" s="4"/>
      <c r="AD31" s="3"/>
      <c r="AE31" s="3"/>
      <c r="AF31" s="3"/>
      <c r="AG31" s="3"/>
      <c r="AH31" s="3">
        <f>Z31+AG31</f>
        <v>2</v>
      </c>
      <c r="AI31" s="3"/>
      <c r="AJ31" s="6">
        <v>133</v>
      </c>
    </row>
    <row r="32" spans="1:36" x14ac:dyDescent="0.25">
      <c r="A32" s="3" t="s">
        <v>650</v>
      </c>
      <c r="B32" s="11">
        <v>17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3">
        <f t="shared" si="4"/>
        <v>17</v>
      </c>
      <c r="Z32" s="3">
        <f t="shared" si="5"/>
        <v>1</v>
      </c>
      <c r="AA32" s="3"/>
      <c r="AB32" s="4"/>
      <c r="AC32" s="4"/>
      <c r="AD32" s="3"/>
      <c r="AE32" s="3"/>
      <c r="AF32" s="3"/>
      <c r="AG32" s="3"/>
      <c r="AH32" s="3">
        <f t="shared" si="3"/>
        <v>1</v>
      </c>
      <c r="AI32" s="3"/>
      <c r="AJ32" s="6">
        <v>157</v>
      </c>
    </row>
    <row r="33" spans="1:45" x14ac:dyDescent="0.25">
      <c r="A33" s="3" t="s">
        <v>19</v>
      </c>
      <c r="B33" s="11">
        <v>7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3">
        <f t="shared" si="4"/>
        <v>7</v>
      </c>
      <c r="Z33" s="3">
        <f t="shared" si="5"/>
        <v>1</v>
      </c>
      <c r="AA33" s="3"/>
      <c r="AB33" s="4"/>
      <c r="AC33" s="4"/>
      <c r="AD33" s="3"/>
      <c r="AE33" s="3"/>
      <c r="AF33" s="3"/>
      <c r="AG33" s="3">
        <v>3</v>
      </c>
      <c r="AH33" s="3">
        <f>Z33+AG33</f>
        <v>4</v>
      </c>
      <c r="AI33" s="3"/>
      <c r="AJ33" s="6">
        <v>8</v>
      </c>
    </row>
    <row r="34" spans="1:45" x14ac:dyDescent="0.25">
      <c r="A34" s="3" t="s">
        <v>643</v>
      </c>
      <c r="B34" s="11">
        <v>0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3">
        <f t="shared" si="4"/>
        <v>0</v>
      </c>
      <c r="Z34" s="3">
        <f t="shared" si="5"/>
        <v>1</v>
      </c>
      <c r="AA34" s="3"/>
      <c r="AB34" s="4"/>
      <c r="AC34" s="4"/>
      <c r="AD34" s="3"/>
      <c r="AE34" s="3"/>
      <c r="AF34" s="3"/>
      <c r="AG34" s="3">
        <v>2</v>
      </c>
      <c r="AH34" s="3">
        <f>Z34+AG34</f>
        <v>3</v>
      </c>
      <c r="AI34" s="3"/>
      <c r="AJ34" s="6">
        <v>150</v>
      </c>
    </row>
    <row r="35" spans="1:45" x14ac:dyDescent="0.25">
      <c r="A35" s="3" t="s">
        <v>652</v>
      </c>
      <c r="B35" s="11">
        <v>1</v>
      </c>
      <c r="C35" s="11">
        <v>0</v>
      </c>
      <c r="D35" s="11">
        <v>0</v>
      </c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3">
        <f t="shared" si="0"/>
        <v>1</v>
      </c>
      <c r="Z35" s="3">
        <f t="shared" si="1"/>
        <v>3</v>
      </c>
      <c r="AA35" s="3"/>
      <c r="AB35" s="4"/>
      <c r="AC35" s="4"/>
      <c r="AD35" s="3"/>
      <c r="AE35" s="3"/>
      <c r="AF35" s="3"/>
      <c r="AG35" s="3">
        <v>1</v>
      </c>
      <c r="AH35" s="3">
        <f t="shared" si="3"/>
        <v>4</v>
      </c>
      <c r="AI35" s="3"/>
      <c r="AJ35" s="6">
        <v>154</v>
      </c>
    </row>
    <row r="36" spans="1:45" x14ac:dyDescent="0.25">
      <c r="A36" s="3" t="s">
        <v>676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3"/>
      <c r="Z36" s="3"/>
      <c r="AA36" s="3"/>
      <c r="AB36" s="4"/>
      <c r="AC36" s="4"/>
      <c r="AD36" s="3"/>
      <c r="AE36" s="3"/>
      <c r="AF36" s="3"/>
      <c r="AG36" s="3">
        <v>1</v>
      </c>
      <c r="AH36" s="3">
        <f t="shared" si="3"/>
        <v>1</v>
      </c>
      <c r="AI36" s="3"/>
      <c r="AJ36" s="15" t="s">
        <v>381</v>
      </c>
    </row>
    <row r="37" spans="1:45" x14ac:dyDescent="0.25">
      <c r="A37" s="3" t="s">
        <v>647</v>
      </c>
      <c r="B37" s="23">
        <v>15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3">
        <f t="shared" si="0"/>
        <v>15</v>
      </c>
      <c r="Z37" s="3">
        <f t="shared" si="1"/>
        <v>1</v>
      </c>
      <c r="AA37" s="3">
        <v>1</v>
      </c>
      <c r="AB37" s="4"/>
      <c r="AC37" s="3"/>
      <c r="AD37" s="3"/>
      <c r="AE37" s="3"/>
      <c r="AF37" s="3"/>
      <c r="AG37" s="3"/>
      <c r="AH37" s="3">
        <f t="shared" si="3"/>
        <v>1</v>
      </c>
      <c r="AI37" s="3"/>
      <c r="AJ37" s="15" t="s">
        <v>381</v>
      </c>
    </row>
    <row r="38" spans="1:45" x14ac:dyDescent="0.25">
      <c r="A38" s="3" t="s">
        <v>648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3">
        <f t="shared" si="0"/>
        <v>0</v>
      </c>
      <c r="Z38" s="3">
        <f t="shared" si="1"/>
        <v>0</v>
      </c>
      <c r="AA38" s="3"/>
      <c r="AB38" s="4"/>
      <c r="AC38" s="3"/>
      <c r="AD38" s="3"/>
      <c r="AE38" s="3"/>
      <c r="AF38" s="3"/>
      <c r="AG38" s="3">
        <v>1</v>
      </c>
      <c r="AH38" s="3">
        <f t="shared" si="3"/>
        <v>1</v>
      </c>
      <c r="AI38" s="3"/>
      <c r="AJ38" s="15" t="s">
        <v>381</v>
      </c>
    </row>
    <row r="39" spans="1:45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>
        <f>SUM(Y3:Y38)</f>
        <v>3862</v>
      </c>
      <c r="Z39" s="3">
        <f>SUM(Z3:Z38)</f>
        <v>242</v>
      </c>
      <c r="AA39" s="3">
        <f>SUM(AA3:AA38)</f>
        <v>56</v>
      </c>
      <c r="AB39" s="4">
        <f>Y39/(Z39-AA39)</f>
        <v>20.763440860215052</v>
      </c>
      <c r="AC39" s="4"/>
      <c r="AD39" s="3">
        <f>SUM(AD3:AD38)</f>
        <v>4</v>
      </c>
      <c r="AE39" s="3">
        <f>SUM(AE3:AE38)</f>
        <v>10</v>
      </c>
      <c r="AF39" s="3">
        <f>SUM(AF3:AF38)</f>
        <v>36</v>
      </c>
      <c r="AG39" s="3">
        <f>SUM(AG3:AG38)</f>
        <v>91</v>
      </c>
      <c r="AH39" s="3">
        <f>SUM(AH3:AH38)</f>
        <v>333</v>
      </c>
      <c r="AI39" s="3"/>
      <c r="AJ39" s="3"/>
    </row>
    <row r="40" spans="1:45" x14ac:dyDescent="0.25">
      <c r="A40" s="3"/>
      <c r="B40" s="3"/>
      <c r="X40" s="3"/>
      <c r="Y40" s="3"/>
      <c r="AA40" s="3"/>
      <c r="AB40" s="3"/>
      <c r="AC40" s="3"/>
      <c r="AD40" s="3"/>
      <c r="AE40" s="3"/>
      <c r="AF40" s="3"/>
      <c r="AG40" s="3"/>
      <c r="AH40" s="3"/>
      <c r="AI40" s="3"/>
      <c r="AJ40" s="3"/>
    </row>
    <row r="41" spans="1:45" x14ac:dyDescent="0.25">
      <c r="A41" s="3"/>
      <c r="B41" s="3"/>
      <c r="X41" s="3"/>
      <c r="Y41" s="6" t="s">
        <v>26</v>
      </c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ht="13" x14ac:dyDescent="0.3">
      <c r="A42" s="3"/>
      <c r="B42" s="3"/>
      <c r="X42" s="3"/>
      <c r="Y42" s="3" t="s">
        <v>656</v>
      </c>
      <c r="Z42" s="24"/>
      <c r="AA42" s="24"/>
      <c r="AB42" s="5">
        <v>124</v>
      </c>
      <c r="AC42" s="3" t="s">
        <v>466</v>
      </c>
      <c r="AD42" s="24"/>
      <c r="AE42" s="24"/>
      <c r="AF42" s="3" t="s">
        <v>664</v>
      </c>
      <c r="AG42" s="3"/>
      <c r="AH42" s="3"/>
      <c r="AI42" s="3"/>
      <c r="AP42" s="26"/>
      <c r="AQ42" s="26"/>
      <c r="AS42" s="3"/>
    </row>
    <row r="43" spans="1:45" x14ac:dyDescent="0.25">
      <c r="A43" s="3"/>
      <c r="B43" s="3"/>
      <c r="X43" s="3"/>
      <c r="Y43" s="3" t="s">
        <v>656</v>
      </c>
      <c r="Z43" s="3"/>
      <c r="AA43" s="3"/>
      <c r="AB43" s="5" t="s">
        <v>343</v>
      </c>
      <c r="AC43" s="3" t="s">
        <v>583</v>
      </c>
      <c r="AD43" s="3"/>
      <c r="AE43" s="3"/>
      <c r="AF43" s="3" t="s">
        <v>657</v>
      </c>
      <c r="AG43" s="3"/>
      <c r="AH43" s="3"/>
      <c r="AI43" s="3"/>
      <c r="AP43" s="6"/>
      <c r="AQ43" s="6"/>
      <c r="AS43" s="3"/>
    </row>
    <row r="44" spans="1:45" ht="13" x14ac:dyDescent="0.3">
      <c r="A44" s="3"/>
      <c r="B44" s="3"/>
      <c r="X44" s="3"/>
      <c r="Y44" s="3" t="s">
        <v>658</v>
      </c>
      <c r="Z44" s="3"/>
      <c r="AA44" s="3"/>
      <c r="AB44" s="5" t="s">
        <v>659</v>
      </c>
      <c r="AC44" s="3" t="s">
        <v>595</v>
      </c>
      <c r="AD44" s="3"/>
      <c r="AE44" s="3"/>
      <c r="AF44" s="3" t="s">
        <v>303</v>
      </c>
      <c r="AG44" s="3"/>
      <c r="AH44" s="3"/>
      <c r="AI44" s="3"/>
      <c r="AP44" s="26"/>
      <c r="AQ44" s="26"/>
      <c r="AS44" s="3"/>
    </row>
    <row r="45" spans="1:45" x14ac:dyDescent="0.25">
      <c r="A45" s="3"/>
      <c r="B45" s="3"/>
      <c r="X45" s="3"/>
      <c r="Y45" s="3" t="s">
        <v>588</v>
      </c>
      <c r="Z45" s="24"/>
      <c r="AA45" s="24"/>
      <c r="AB45" s="5" t="s">
        <v>660</v>
      </c>
      <c r="AC45" s="3" t="s">
        <v>465</v>
      </c>
      <c r="AD45" s="24"/>
      <c r="AE45" s="24"/>
      <c r="AF45" s="3" t="s">
        <v>121</v>
      </c>
      <c r="AG45" s="3"/>
      <c r="AH45" s="3"/>
      <c r="AI45" s="3"/>
      <c r="AP45" s="6"/>
      <c r="AQ45" s="6"/>
      <c r="AS45" s="3"/>
    </row>
    <row r="46" spans="1:45" x14ac:dyDescent="0.25">
      <c r="A46" s="3"/>
      <c r="B46" s="3"/>
      <c r="X46" s="3"/>
      <c r="Y46" s="3" t="s">
        <v>588</v>
      </c>
      <c r="Z46" s="24"/>
      <c r="AA46" s="24"/>
      <c r="AB46" s="3">
        <v>94</v>
      </c>
      <c r="AC46" s="3" t="s">
        <v>602</v>
      </c>
      <c r="AD46" s="24"/>
      <c r="AE46" s="24"/>
      <c r="AF46" s="3" t="s">
        <v>662</v>
      </c>
      <c r="AG46" s="3"/>
      <c r="AH46" s="3"/>
      <c r="AI46" s="3"/>
      <c r="AP46" s="6"/>
      <c r="AQ46" s="6"/>
      <c r="AS46" s="3"/>
    </row>
    <row r="47" spans="1:45" ht="13" x14ac:dyDescent="0.3">
      <c r="A47" s="3"/>
      <c r="B47" s="3"/>
      <c r="X47" s="3"/>
      <c r="Y47" s="3" t="s">
        <v>656</v>
      </c>
      <c r="Z47" s="24"/>
      <c r="AA47" s="24"/>
      <c r="AB47" s="3">
        <v>92</v>
      </c>
      <c r="AC47" s="3" t="s">
        <v>467</v>
      </c>
      <c r="AD47" s="24"/>
      <c r="AE47" s="24"/>
      <c r="AF47" s="3" t="s">
        <v>111</v>
      </c>
      <c r="AG47" s="24"/>
      <c r="AH47" s="3"/>
      <c r="AI47" s="3"/>
      <c r="AJ47" s="3"/>
      <c r="AK47" s="24"/>
      <c r="AL47" s="24"/>
      <c r="AM47" s="24"/>
      <c r="AN47" s="24"/>
      <c r="AO47" s="26"/>
      <c r="AP47" s="26"/>
      <c r="AQ47" s="26"/>
      <c r="AR47" s="26"/>
    </row>
    <row r="48" spans="1:45" ht="13" x14ac:dyDescent="0.3">
      <c r="A48" s="3"/>
      <c r="B48" s="3"/>
      <c r="X48" s="3"/>
      <c r="Y48" s="3" t="s">
        <v>439</v>
      </c>
      <c r="Z48" s="24"/>
      <c r="AA48" s="24"/>
      <c r="AB48" s="5" t="s">
        <v>621</v>
      </c>
      <c r="AC48" s="3" t="s">
        <v>32</v>
      </c>
      <c r="AD48" s="24"/>
      <c r="AE48" s="24"/>
      <c r="AF48" s="3" t="s">
        <v>113</v>
      </c>
      <c r="AG48" s="24"/>
      <c r="AH48" s="3"/>
      <c r="AI48" s="3"/>
      <c r="AJ48" s="3"/>
      <c r="AK48" s="24"/>
      <c r="AL48" s="24"/>
      <c r="AM48" s="24"/>
      <c r="AN48" s="24"/>
      <c r="AO48" s="26"/>
      <c r="AP48" s="26"/>
      <c r="AQ48" s="26"/>
      <c r="AR48" s="26"/>
    </row>
    <row r="49" spans="1:44" ht="13" x14ac:dyDescent="0.3">
      <c r="A49" s="3"/>
      <c r="B49" s="3"/>
      <c r="X49" s="3"/>
      <c r="Y49" s="3" t="s">
        <v>655</v>
      </c>
      <c r="Z49" s="24"/>
      <c r="AA49" s="24"/>
      <c r="AB49" s="5" t="s">
        <v>663</v>
      </c>
      <c r="AC49" s="3" t="s">
        <v>602</v>
      </c>
      <c r="AD49" s="24"/>
      <c r="AE49" s="24"/>
      <c r="AF49" s="3" t="s">
        <v>662</v>
      </c>
      <c r="AG49" s="24"/>
      <c r="AH49" s="3"/>
      <c r="AI49" s="3"/>
      <c r="AJ49" s="3"/>
      <c r="AK49" s="24"/>
      <c r="AL49" s="24"/>
      <c r="AM49" s="24"/>
      <c r="AN49" s="24"/>
      <c r="AO49" s="26"/>
      <c r="AP49" s="26"/>
      <c r="AQ49" s="26"/>
      <c r="AR49" s="26"/>
    </row>
    <row r="50" spans="1:44" ht="13" x14ac:dyDescent="0.3">
      <c r="Y50" s="3" t="s">
        <v>656</v>
      </c>
      <c r="Z50" s="3"/>
      <c r="AA50" s="3"/>
      <c r="AB50" s="3">
        <v>90</v>
      </c>
      <c r="AC50" s="3" t="s">
        <v>419</v>
      </c>
      <c r="AD50" s="3"/>
      <c r="AE50" s="3"/>
      <c r="AF50" s="3" t="s">
        <v>339</v>
      </c>
      <c r="AG50" s="24"/>
      <c r="AH50" s="3"/>
      <c r="AI50" s="3"/>
      <c r="AJ50" s="3"/>
      <c r="AK50" s="24"/>
      <c r="AL50" s="24"/>
      <c r="AM50" s="24"/>
      <c r="AN50" s="24"/>
      <c r="AO50" s="26"/>
      <c r="AP50" s="26"/>
      <c r="AQ50" s="26"/>
      <c r="AR50" s="26"/>
    </row>
    <row r="51" spans="1:44" x14ac:dyDescent="0.25">
      <c r="Y51" s="3" t="s">
        <v>656</v>
      </c>
      <c r="Z51" s="24"/>
      <c r="AB51" s="3">
        <v>83</v>
      </c>
      <c r="AC51" s="3" t="s">
        <v>464</v>
      </c>
      <c r="AF51" s="3" t="s">
        <v>138</v>
      </c>
    </row>
    <row r="52" spans="1:44" x14ac:dyDescent="0.25">
      <c r="Y52" s="3" t="s">
        <v>655</v>
      </c>
      <c r="Z52" s="24"/>
      <c r="AB52" s="5">
        <v>73</v>
      </c>
      <c r="AC52" s="3" t="s">
        <v>585</v>
      </c>
      <c r="AF52" s="3" t="s">
        <v>587</v>
      </c>
    </row>
    <row r="53" spans="1:44" x14ac:dyDescent="0.25">
      <c r="Y53" s="3" t="s">
        <v>656</v>
      </c>
      <c r="Z53" s="24"/>
      <c r="AB53" s="3">
        <v>63</v>
      </c>
      <c r="AC53" s="3" t="s">
        <v>661</v>
      </c>
      <c r="AF53" s="3" t="s">
        <v>125</v>
      </c>
    </row>
    <row r="54" spans="1:44" x14ac:dyDescent="0.25">
      <c r="Y54" s="3" t="s">
        <v>91</v>
      </c>
      <c r="Z54" s="24"/>
      <c r="AB54" s="3">
        <v>61</v>
      </c>
      <c r="AC54" s="3" t="s">
        <v>623</v>
      </c>
      <c r="AF54" s="3" t="s">
        <v>596</v>
      </c>
    </row>
    <row r="55" spans="1:44" x14ac:dyDescent="0.25">
      <c r="C55" s="6"/>
      <c r="D55" s="3"/>
      <c r="E55" s="3"/>
      <c r="F55" s="3"/>
      <c r="G55" s="3"/>
      <c r="H55" s="3"/>
      <c r="I55" s="3"/>
      <c r="J55" s="3"/>
      <c r="Y55" s="3" t="s">
        <v>656</v>
      </c>
      <c r="Z55" s="24"/>
      <c r="AB55" s="3">
        <v>61</v>
      </c>
      <c r="AC55" s="3" t="s">
        <v>467</v>
      </c>
      <c r="AF55" s="3" t="s">
        <v>108</v>
      </c>
    </row>
  </sheetData>
  <pageMargins left="1.1023622047244095" right="0.31496062992125984" top="0.74803149606299213" bottom="0.74803149606299213" header="0.31496062992125984" footer="0.31496062992125984"/>
  <pageSetup paperSize="9" scale="8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O47"/>
  <sheetViews>
    <sheetView workbookViewId="0">
      <pane xSplit="1" ySplit="2" topLeftCell="B18" activePane="bottomRight" state="frozen"/>
      <selection pane="topRight" activeCell="B1" sqref="B1"/>
      <selection pane="bottomLeft" activeCell="A3" sqref="A3"/>
      <selection pane="bottomRight" activeCell="U32" sqref="U32"/>
    </sheetView>
  </sheetViews>
  <sheetFormatPr defaultRowHeight="12.5" x14ac:dyDescent="0.25"/>
  <cols>
    <col min="1" max="1" width="10.6328125" customWidth="1"/>
    <col min="2" max="20" width="4.6328125" hidden="1" customWidth="1"/>
    <col min="21" max="21" width="6.54296875" customWidth="1"/>
    <col min="22" max="24" width="5.6328125" customWidth="1"/>
    <col min="25" max="25" width="4.54296875" customWidth="1"/>
    <col min="26" max="32" width="4.6328125" customWidth="1"/>
    <col min="33" max="33" width="4" customWidth="1"/>
    <col min="34" max="34" width="3.54296875" customWidth="1"/>
  </cols>
  <sheetData>
    <row r="1" spans="1:32" ht="15.5" x14ac:dyDescent="0.35">
      <c r="A1" s="8" t="s">
        <v>684</v>
      </c>
      <c r="B1" s="2"/>
      <c r="C1" s="2"/>
      <c r="D1" s="3"/>
      <c r="E1" s="3"/>
      <c r="F1" s="3"/>
      <c r="G1" s="3" t="s">
        <v>9</v>
      </c>
      <c r="H1" s="3"/>
      <c r="I1" s="3"/>
      <c r="J1" s="3"/>
      <c r="K1" s="22" t="s">
        <v>700</v>
      </c>
      <c r="L1" s="2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AA1" s="3"/>
      <c r="AB1" s="3" t="s">
        <v>57</v>
      </c>
      <c r="AC1" s="3"/>
      <c r="AD1" s="3"/>
      <c r="AE1" s="3"/>
      <c r="AF1" s="3"/>
    </row>
    <row r="2" spans="1:32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5" t="s">
        <v>0</v>
      </c>
      <c r="V2" s="5" t="s">
        <v>1</v>
      </c>
      <c r="W2" s="5" t="s">
        <v>2</v>
      </c>
      <c r="X2" s="3" t="s">
        <v>3</v>
      </c>
      <c r="Y2" s="3"/>
      <c r="Z2" s="5" t="s">
        <v>54</v>
      </c>
      <c r="AA2" s="5" t="s">
        <v>4</v>
      </c>
      <c r="AB2" s="5" t="s">
        <v>5</v>
      </c>
      <c r="AC2" s="5" t="s">
        <v>6</v>
      </c>
      <c r="AD2" s="3" t="s">
        <v>342</v>
      </c>
      <c r="AE2" s="3"/>
      <c r="AF2" s="3"/>
    </row>
    <row r="3" spans="1:32" x14ac:dyDescent="0.25">
      <c r="A3" s="3" t="s">
        <v>423</v>
      </c>
      <c r="B3" s="11">
        <v>33</v>
      </c>
      <c r="C3" s="11">
        <v>16</v>
      </c>
      <c r="D3" s="11">
        <v>6</v>
      </c>
      <c r="E3" s="11">
        <v>0</v>
      </c>
      <c r="F3" s="11">
        <v>1</v>
      </c>
      <c r="G3" s="11">
        <v>17</v>
      </c>
      <c r="H3" s="11">
        <v>0</v>
      </c>
      <c r="I3" s="11">
        <v>9</v>
      </c>
      <c r="J3" s="11">
        <v>0</v>
      </c>
      <c r="K3" s="11">
        <v>44</v>
      </c>
      <c r="L3" s="11"/>
      <c r="M3" s="11"/>
      <c r="N3" s="11"/>
      <c r="O3" s="11"/>
      <c r="P3" s="11"/>
      <c r="Q3" s="11"/>
      <c r="R3" s="11"/>
      <c r="S3" s="11"/>
      <c r="T3" s="11"/>
      <c r="U3" s="3">
        <f>SUM(B3:T3)</f>
        <v>126</v>
      </c>
      <c r="V3" s="3">
        <f>COUNT(B3:T3)</f>
        <v>10</v>
      </c>
      <c r="W3" s="3"/>
      <c r="X3" s="4">
        <f t="shared" ref="X3:X18" si="0">U3/(V3-W3)</f>
        <v>12.6</v>
      </c>
      <c r="Y3" s="4"/>
      <c r="Z3" s="3"/>
      <c r="AA3" s="3"/>
      <c r="AB3" s="3">
        <v>2</v>
      </c>
      <c r="AC3" s="3">
        <v>1</v>
      </c>
      <c r="AD3" s="3">
        <f t="shared" ref="AD3:AD24" si="1">V3+AC3</f>
        <v>11</v>
      </c>
      <c r="AE3" s="3"/>
      <c r="AF3" s="6">
        <v>125</v>
      </c>
    </row>
    <row r="4" spans="1:32" x14ac:dyDescent="0.25">
      <c r="A4" s="3" t="s">
        <v>449</v>
      </c>
      <c r="B4" s="23">
        <v>0</v>
      </c>
      <c r="C4" s="11">
        <v>0</v>
      </c>
      <c r="D4" s="11">
        <v>11</v>
      </c>
      <c r="E4" s="11">
        <v>2</v>
      </c>
      <c r="F4" s="23">
        <v>6</v>
      </c>
      <c r="G4" s="11">
        <v>12</v>
      </c>
      <c r="H4" s="23">
        <v>1</v>
      </c>
      <c r="I4" s="11">
        <v>1</v>
      </c>
      <c r="J4" s="23">
        <v>8</v>
      </c>
      <c r="K4" s="11">
        <v>2</v>
      </c>
      <c r="L4" s="11">
        <v>0</v>
      </c>
      <c r="M4" s="23">
        <v>3</v>
      </c>
      <c r="N4" s="11"/>
      <c r="O4" s="11"/>
      <c r="P4" s="11"/>
      <c r="Q4" s="11"/>
      <c r="R4" s="11"/>
      <c r="S4" s="11"/>
      <c r="T4" s="11"/>
      <c r="U4" s="3">
        <f t="shared" ref="U4:U30" si="2">SUM(B4:T4)</f>
        <v>46</v>
      </c>
      <c r="V4" s="3">
        <f t="shared" ref="V4:V18" si="3">COUNT(B4:T4)</f>
        <v>12</v>
      </c>
      <c r="W4" s="3">
        <v>5</v>
      </c>
      <c r="X4" s="4">
        <f t="shared" si="0"/>
        <v>6.5714285714285712</v>
      </c>
      <c r="Y4" s="4"/>
      <c r="Z4" s="3"/>
      <c r="AA4" s="3"/>
      <c r="AB4" s="3"/>
      <c r="AC4" s="3">
        <v>1</v>
      </c>
      <c r="AD4" s="3">
        <f t="shared" si="1"/>
        <v>13</v>
      </c>
      <c r="AE4" s="3"/>
      <c r="AF4" s="6">
        <v>132</v>
      </c>
    </row>
    <row r="5" spans="1:32" x14ac:dyDescent="0.25">
      <c r="A5" s="3" t="s">
        <v>680</v>
      </c>
      <c r="B5" s="11">
        <v>54</v>
      </c>
      <c r="C5" s="11">
        <v>1</v>
      </c>
      <c r="D5" s="11">
        <v>2</v>
      </c>
      <c r="E5" s="11">
        <v>0</v>
      </c>
      <c r="F5" s="11">
        <v>0</v>
      </c>
      <c r="G5" s="11">
        <v>1</v>
      </c>
      <c r="H5" s="11">
        <v>1</v>
      </c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3">
        <f t="shared" si="2"/>
        <v>59</v>
      </c>
      <c r="V5" s="3">
        <f t="shared" si="3"/>
        <v>7</v>
      </c>
      <c r="W5" s="3"/>
      <c r="X5" s="4">
        <f t="shared" si="0"/>
        <v>8.4285714285714288</v>
      </c>
      <c r="Y5" s="4"/>
      <c r="Z5" s="3"/>
      <c r="AA5" s="3">
        <v>1</v>
      </c>
      <c r="AB5" s="3"/>
      <c r="AC5" s="3"/>
      <c r="AD5" s="3">
        <f t="shared" si="1"/>
        <v>7</v>
      </c>
      <c r="AE5" s="3"/>
      <c r="AF5" s="6">
        <v>159</v>
      </c>
    </row>
    <row r="6" spans="1:32" x14ac:dyDescent="0.25">
      <c r="A6" s="3" t="s">
        <v>645</v>
      </c>
      <c r="B6" s="23">
        <v>11</v>
      </c>
      <c r="C6" s="11">
        <v>3</v>
      </c>
      <c r="D6" s="11">
        <v>7</v>
      </c>
      <c r="E6" s="11">
        <v>1</v>
      </c>
      <c r="F6" s="11">
        <v>5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3">
        <f t="shared" si="2"/>
        <v>27</v>
      </c>
      <c r="V6" s="3">
        <f t="shared" si="3"/>
        <v>5</v>
      </c>
      <c r="W6" s="3">
        <v>1</v>
      </c>
      <c r="X6" s="4">
        <f t="shared" si="0"/>
        <v>6.75</v>
      </c>
      <c r="Y6" s="4"/>
      <c r="Z6" s="3"/>
      <c r="AA6" s="3"/>
      <c r="AB6" s="3"/>
      <c r="AC6" s="3">
        <v>3</v>
      </c>
      <c r="AD6" s="3">
        <f t="shared" si="1"/>
        <v>8</v>
      </c>
      <c r="AE6" s="3"/>
      <c r="AF6" s="6">
        <v>156</v>
      </c>
    </row>
    <row r="7" spans="1:32" x14ac:dyDescent="0.25">
      <c r="A7" s="3" t="s">
        <v>681</v>
      </c>
      <c r="B7" s="11">
        <v>0</v>
      </c>
      <c r="C7" s="11">
        <v>20</v>
      </c>
      <c r="D7" s="11">
        <v>1</v>
      </c>
      <c r="E7" s="23">
        <v>19</v>
      </c>
      <c r="F7" s="11">
        <v>4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3">
        <f t="shared" si="2"/>
        <v>44</v>
      </c>
      <c r="V7" s="3">
        <f t="shared" si="3"/>
        <v>5</v>
      </c>
      <c r="W7" s="3">
        <v>1</v>
      </c>
      <c r="X7" s="4">
        <f t="shared" si="0"/>
        <v>11</v>
      </c>
      <c r="Y7" s="4"/>
      <c r="Z7" s="3"/>
      <c r="AA7" s="3"/>
      <c r="AB7" s="3"/>
      <c r="AC7" s="3">
        <v>3</v>
      </c>
      <c r="AD7" s="3">
        <f t="shared" si="1"/>
        <v>8</v>
      </c>
      <c r="AE7" s="3"/>
      <c r="AF7" s="6">
        <v>160</v>
      </c>
    </row>
    <row r="8" spans="1:32" x14ac:dyDescent="0.25">
      <c r="A8" s="3" t="s">
        <v>368</v>
      </c>
      <c r="B8" s="11">
        <v>4</v>
      </c>
      <c r="C8" s="11">
        <v>0</v>
      </c>
      <c r="D8" s="11">
        <v>11</v>
      </c>
      <c r="E8" s="23">
        <v>32</v>
      </c>
      <c r="F8" s="11">
        <v>4</v>
      </c>
      <c r="G8" s="23">
        <v>26</v>
      </c>
      <c r="H8" s="11">
        <v>54</v>
      </c>
      <c r="I8" s="11">
        <v>31</v>
      </c>
      <c r="J8" s="11">
        <v>1</v>
      </c>
      <c r="K8" s="11">
        <v>15</v>
      </c>
      <c r="L8" s="11">
        <v>27</v>
      </c>
      <c r="M8" s="11">
        <v>18</v>
      </c>
      <c r="N8" s="11">
        <v>24</v>
      </c>
      <c r="O8" s="11">
        <v>24</v>
      </c>
      <c r="P8" s="11">
        <v>14</v>
      </c>
      <c r="Q8" s="11">
        <v>9</v>
      </c>
      <c r="R8" s="11">
        <v>1</v>
      </c>
      <c r="S8" s="11">
        <v>5</v>
      </c>
      <c r="T8" s="11">
        <v>41</v>
      </c>
      <c r="U8" s="3">
        <f t="shared" si="2"/>
        <v>341</v>
      </c>
      <c r="V8" s="3">
        <f t="shared" si="3"/>
        <v>19</v>
      </c>
      <c r="W8" s="3">
        <v>2</v>
      </c>
      <c r="X8" s="4">
        <f t="shared" si="0"/>
        <v>20.058823529411764</v>
      </c>
      <c r="Y8" s="4"/>
      <c r="Z8" s="3"/>
      <c r="AA8" s="3">
        <v>1</v>
      </c>
      <c r="AB8" s="3">
        <v>5</v>
      </c>
      <c r="AC8" s="3"/>
      <c r="AD8" s="3">
        <f t="shared" si="1"/>
        <v>19</v>
      </c>
      <c r="AE8" s="3"/>
      <c r="AF8" s="6">
        <v>110</v>
      </c>
    </row>
    <row r="9" spans="1:32" x14ac:dyDescent="0.25">
      <c r="A9" s="3" t="s">
        <v>13</v>
      </c>
      <c r="B9" s="11">
        <v>39</v>
      </c>
      <c r="C9" s="11">
        <v>10</v>
      </c>
      <c r="D9" s="11">
        <v>10</v>
      </c>
      <c r="E9" s="11">
        <v>7</v>
      </c>
      <c r="F9" s="11">
        <v>14</v>
      </c>
      <c r="G9" s="11">
        <v>7</v>
      </c>
      <c r="H9" s="11">
        <v>1</v>
      </c>
      <c r="I9" s="11">
        <v>8</v>
      </c>
      <c r="J9" s="11">
        <v>6</v>
      </c>
      <c r="K9" s="11">
        <v>3</v>
      </c>
      <c r="L9" s="11">
        <v>1</v>
      </c>
      <c r="M9" s="11">
        <v>8</v>
      </c>
      <c r="N9" s="11">
        <v>15</v>
      </c>
      <c r="O9" s="11"/>
      <c r="P9" s="11"/>
      <c r="Q9" s="11"/>
      <c r="R9" s="11"/>
      <c r="S9" s="11"/>
      <c r="T9" s="11"/>
      <c r="U9" s="3">
        <f t="shared" si="2"/>
        <v>129</v>
      </c>
      <c r="V9" s="3">
        <f t="shared" si="3"/>
        <v>13</v>
      </c>
      <c r="W9" s="3"/>
      <c r="X9" s="4">
        <f t="shared" si="0"/>
        <v>9.9230769230769234</v>
      </c>
      <c r="Y9" s="4"/>
      <c r="Z9" s="3"/>
      <c r="AA9" s="3"/>
      <c r="AB9" s="3">
        <v>1</v>
      </c>
      <c r="AC9" s="3">
        <v>2</v>
      </c>
      <c r="AD9" s="3">
        <f t="shared" si="1"/>
        <v>15</v>
      </c>
      <c r="AE9" s="3"/>
      <c r="AF9" s="6">
        <v>65</v>
      </c>
    </row>
    <row r="10" spans="1:32" x14ac:dyDescent="0.25">
      <c r="A10" s="3" t="s">
        <v>14</v>
      </c>
      <c r="B10" s="11">
        <v>0</v>
      </c>
      <c r="C10" s="11">
        <v>7</v>
      </c>
      <c r="D10" s="23">
        <v>0</v>
      </c>
      <c r="E10" s="11">
        <v>20</v>
      </c>
      <c r="F10" s="23">
        <v>30</v>
      </c>
      <c r="G10" s="11">
        <v>1</v>
      </c>
      <c r="H10" s="11">
        <v>9</v>
      </c>
      <c r="I10" s="11">
        <v>4</v>
      </c>
      <c r="J10" s="11">
        <v>10</v>
      </c>
      <c r="K10" s="11">
        <v>12</v>
      </c>
      <c r="L10" s="11">
        <v>12</v>
      </c>
      <c r="M10" s="11">
        <v>0</v>
      </c>
      <c r="N10" s="11">
        <v>2</v>
      </c>
      <c r="O10" s="11">
        <v>16</v>
      </c>
      <c r="P10" s="11"/>
      <c r="Q10" s="11"/>
      <c r="R10" s="11"/>
      <c r="S10" s="11"/>
      <c r="T10" s="11"/>
      <c r="U10" s="3">
        <f t="shared" si="2"/>
        <v>123</v>
      </c>
      <c r="V10" s="3">
        <f t="shared" si="3"/>
        <v>14</v>
      </c>
      <c r="W10" s="3">
        <v>2</v>
      </c>
      <c r="X10" s="4">
        <f t="shared" si="0"/>
        <v>10.25</v>
      </c>
      <c r="Y10" s="4"/>
      <c r="Z10" s="3"/>
      <c r="AA10" s="3"/>
      <c r="AB10" s="3">
        <v>1</v>
      </c>
      <c r="AC10" s="3">
        <v>2</v>
      </c>
      <c r="AD10" s="3">
        <f t="shared" si="1"/>
        <v>16</v>
      </c>
      <c r="AE10" s="3"/>
      <c r="AF10" s="6">
        <v>46</v>
      </c>
    </row>
    <row r="11" spans="1:32" x14ac:dyDescent="0.25">
      <c r="A11" s="3" t="s">
        <v>16</v>
      </c>
      <c r="B11" s="11">
        <v>15</v>
      </c>
      <c r="C11" s="11">
        <v>3</v>
      </c>
      <c r="D11" s="23">
        <v>0</v>
      </c>
      <c r="E11" s="23">
        <v>38</v>
      </c>
      <c r="F11" s="11">
        <v>3</v>
      </c>
      <c r="G11" s="23">
        <v>12</v>
      </c>
      <c r="H11" s="11">
        <v>10</v>
      </c>
      <c r="I11" s="11">
        <v>0</v>
      </c>
      <c r="J11" s="11">
        <v>2</v>
      </c>
      <c r="K11" s="23">
        <v>0</v>
      </c>
      <c r="L11" s="11"/>
      <c r="M11" s="11"/>
      <c r="N11" s="11"/>
      <c r="O11" s="11"/>
      <c r="P11" s="11"/>
      <c r="Q11" s="11"/>
      <c r="R11" s="11"/>
      <c r="S11" s="11"/>
      <c r="T11" s="11"/>
      <c r="U11" s="3">
        <f t="shared" si="2"/>
        <v>83</v>
      </c>
      <c r="V11" s="3">
        <f t="shared" si="3"/>
        <v>10</v>
      </c>
      <c r="W11" s="3">
        <v>4</v>
      </c>
      <c r="X11" s="4">
        <f t="shared" si="0"/>
        <v>13.833333333333334</v>
      </c>
      <c r="Y11" s="4"/>
      <c r="Z11" s="3"/>
      <c r="AA11" s="3"/>
      <c r="AB11" s="3">
        <v>1</v>
      </c>
      <c r="AC11" s="3">
        <v>3</v>
      </c>
      <c r="AD11" s="3">
        <f t="shared" si="1"/>
        <v>13</v>
      </c>
      <c r="AE11" s="3"/>
      <c r="AF11" s="6">
        <v>66</v>
      </c>
    </row>
    <row r="12" spans="1:32" x14ac:dyDescent="0.25">
      <c r="A12" s="3" t="s">
        <v>641</v>
      </c>
      <c r="B12" s="11">
        <v>5</v>
      </c>
      <c r="C12" s="11">
        <v>12</v>
      </c>
      <c r="D12" s="23">
        <v>73</v>
      </c>
      <c r="E12" s="11">
        <v>56</v>
      </c>
      <c r="F12" s="23">
        <v>25</v>
      </c>
      <c r="G12" s="11">
        <v>32</v>
      </c>
      <c r="H12" s="11">
        <v>27</v>
      </c>
      <c r="I12" s="23">
        <v>67</v>
      </c>
      <c r="J12" s="11">
        <v>70</v>
      </c>
      <c r="K12" s="11">
        <v>46</v>
      </c>
      <c r="L12" s="11">
        <v>9</v>
      </c>
      <c r="M12" s="11">
        <v>16</v>
      </c>
      <c r="N12" s="11">
        <v>15</v>
      </c>
      <c r="O12" s="23">
        <v>78</v>
      </c>
      <c r="P12" s="11">
        <v>44</v>
      </c>
      <c r="Q12" s="11">
        <v>62</v>
      </c>
      <c r="R12" s="11">
        <v>1</v>
      </c>
      <c r="S12" s="11"/>
      <c r="T12" s="11"/>
      <c r="U12" s="3">
        <f t="shared" si="2"/>
        <v>638</v>
      </c>
      <c r="V12" s="3">
        <f t="shared" si="3"/>
        <v>17</v>
      </c>
      <c r="W12" s="3">
        <v>4</v>
      </c>
      <c r="X12" s="4">
        <f t="shared" si="0"/>
        <v>49.07692307692308</v>
      </c>
      <c r="Y12" s="4"/>
      <c r="Z12" s="3"/>
      <c r="AA12" s="3">
        <v>6</v>
      </c>
      <c r="AB12" s="3">
        <v>5</v>
      </c>
      <c r="AC12" s="3">
        <v>1</v>
      </c>
      <c r="AD12" s="3">
        <f t="shared" si="1"/>
        <v>18</v>
      </c>
      <c r="AE12" s="3"/>
      <c r="AF12" s="6">
        <v>151</v>
      </c>
    </row>
    <row r="13" spans="1:32" x14ac:dyDescent="0.25">
      <c r="A13" s="3" t="s">
        <v>17</v>
      </c>
      <c r="B13" s="11">
        <v>6</v>
      </c>
      <c r="C13" s="11">
        <v>0</v>
      </c>
      <c r="D13" s="11">
        <v>1</v>
      </c>
      <c r="E13" s="11">
        <v>12</v>
      </c>
      <c r="F13" s="11">
        <v>1</v>
      </c>
      <c r="G13" s="11">
        <v>1</v>
      </c>
      <c r="H13" s="11">
        <v>6</v>
      </c>
      <c r="I13" s="11">
        <v>7</v>
      </c>
      <c r="J13" s="11">
        <v>9</v>
      </c>
      <c r="K13" s="11">
        <v>11</v>
      </c>
      <c r="L13" s="11">
        <v>5</v>
      </c>
      <c r="M13" s="11">
        <v>4</v>
      </c>
      <c r="N13" s="11">
        <v>0</v>
      </c>
      <c r="O13" s="11"/>
      <c r="P13" s="11"/>
      <c r="Q13" s="11"/>
      <c r="R13" s="11"/>
      <c r="S13" s="11"/>
      <c r="T13" s="11"/>
      <c r="U13" s="3">
        <f t="shared" si="2"/>
        <v>63</v>
      </c>
      <c r="V13" s="3">
        <f t="shared" si="3"/>
        <v>13</v>
      </c>
      <c r="W13" s="3"/>
      <c r="X13" s="4">
        <f t="shared" si="0"/>
        <v>4.8461538461538458</v>
      </c>
      <c r="Y13" s="4"/>
      <c r="Z13" s="3"/>
      <c r="AA13" s="3"/>
      <c r="AB13" s="3"/>
      <c r="AC13" s="3">
        <v>1</v>
      </c>
      <c r="AD13" s="3">
        <f t="shared" si="1"/>
        <v>14</v>
      </c>
      <c r="AE13" s="3"/>
      <c r="AF13" s="6">
        <v>70</v>
      </c>
    </row>
    <row r="14" spans="1:32" x14ac:dyDescent="0.25">
      <c r="A14" s="3" t="s">
        <v>572</v>
      </c>
      <c r="B14" s="11">
        <v>14</v>
      </c>
      <c r="C14" s="11">
        <v>0</v>
      </c>
      <c r="D14" s="11">
        <v>0</v>
      </c>
      <c r="E14" s="23">
        <v>0</v>
      </c>
      <c r="F14" s="11">
        <v>1</v>
      </c>
      <c r="G14" s="23">
        <v>0</v>
      </c>
      <c r="H14" s="23">
        <v>0</v>
      </c>
      <c r="I14" s="11">
        <v>2</v>
      </c>
      <c r="J14" s="11">
        <v>0</v>
      </c>
      <c r="K14" s="11">
        <v>0</v>
      </c>
      <c r="L14" s="11"/>
      <c r="M14" s="11"/>
      <c r="N14" s="11"/>
      <c r="O14" s="11"/>
      <c r="P14" s="11"/>
      <c r="Q14" s="11"/>
      <c r="R14" s="11"/>
      <c r="S14" s="11"/>
      <c r="T14" s="11"/>
      <c r="U14" s="3">
        <f t="shared" si="2"/>
        <v>17</v>
      </c>
      <c r="V14" s="3">
        <f t="shared" si="3"/>
        <v>10</v>
      </c>
      <c r="W14" s="3">
        <v>3</v>
      </c>
      <c r="X14" s="4">
        <f t="shared" si="0"/>
        <v>2.4285714285714284</v>
      </c>
      <c r="Y14" s="4"/>
      <c r="Z14" s="3"/>
      <c r="AA14" s="3"/>
      <c r="AB14" s="3"/>
      <c r="AC14" s="3">
        <v>1</v>
      </c>
      <c r="AD14" s="3">
        <f t="shared" si="1"/>
        <v>11</v>
      </c>
      <c r="AE14" s="3"/>
      <c r="AF14" s="6">
        <v>142</v>
      </c>
    </row>
    <row r="15" spans="1:32" x14ac:dyDescent="0.25">
      <c r="A15" s="3" t="s">
        <v>507</v>
      </c>
      <c r="B15" s="23">
        <v>2</v>
      </c>
      <c r="C15" s="11">
        <v>0</v>
      </c>
      <c r="D15" s="11">
        <v>0</v>
      </c>
      <c r="E15" s="11">
        <v>3</v>
      </c>
      <c r="F15" s="11">
        <v>14</v>
      </c>
      <c r="G15" s="23">
        <v>3</v>
      </c>
      <c r="H15" s="23">
        <v>10</v>
      </c>
      <c r="I15" s="23">
        <v>0</v>
      </c>
      <c r="J15" s="23">
        <v>3</v>
      </c>
      <c r="K15" s="11">
        <v>7</v>
      </c>
      <c r="L15" s="11"/>
      <c r="M15" s="11"/>
      <c r="N15" s="11"/>
      <c r="O15" s="11"/>
      <c r="P15" s="11"/>
      <c r="Q15" s="11"/>
      <c r="R15" s="11"/>
      <c r="S15" s="11"/>
      <c r="T15" s="11"/>
      <c r="U15" s="3">
        <f t="shared" si="2"/>
        <v>42</v>
      </c>
      <c r="V15" s="3">
        <f t="shared" si="3"/>
        <v>10</v>
      </c>
      <c r="W15" s="3">
        <v>5</v>
      </c>
      <c r="X15" s="4">
        <f t="shared" si="0"/>
        <v>8.4</v>
      </c>
      <c r="Y15" s="4"/>
      <c r="Z15" s="3"/>
      <c r="AA15" s="3"/>
      <c r="AB15" s="3"/>
      <c r="AC15" s="3">
        <v>8</v>
      </c>
      <c r="AD15" s="3">
        <f t="shared" si="1"/>
        <v>18</v>
      </c>
      <c r="AE15" s="3"/>
      <c r="AF15" s="6">
        <v>58</v>
      </c>
    </row>
    <row r="16" spans="1:32" x14ac:dyDescent="0.25">
      <c r="A16" s="3" t="s">
        <v>508</v>
      </c>
      <c r="B16" s="11">
        <v>0</v>
      </c>
      <c r="C16" s="11">
        <v>3</v>
      </c>
      <c r="D16" s="11">
        <v>12</v>
      </c>
      <c r="E16" s="11">
        <v>46</v>
      </c>
      <c r="F16" s="23">
        <v>5</v>
      </c>
      <c r="G16" s="23">
        <v>4</v>
      </c>
      <c r="H16" s="11">
        <v>10</v>
      </c>
      <c r="I16" s="11">
        <v>0</v>
      </c>
      <c r="J16" s="11">
        <v>6</v>
      </c>
      <c r="K16" s="11">
        <v>0</v>
      </c>
      <c r="L16" s="11">
        <v>1</v>
      </c>
      <c r="M16" s="11">
        <v>0</v>
      </c>
      <c r="N16" s="23">
        <v>2</v>
      </c>
      <c r="O16" s="23">
        <v>1</v>
      </c>
      <c r="P16" s="11">
        <v>1</v>
      </c>
      <c r="Q16" s="11"/>
      <c r="R16" s="11"/>
      <c r="S16" s="11"/>
      <c r="T16" s="11"/>
      <c r="U16" s="3">
        <f t="shared" si="2"/>
        <v>91</v>
      </c>
      <c r="V16" s="3">
        <f t="shared" si="3"/>
        <v>15</v>
      </c>
      <c r="W16" s="3">
        <v>4</v>
      </c>
      <c r="X16" s="4">
        <f t="shared" si="0"/>
        <v>8.2727272727272734</v>
      </c>
      <c r="Y16" s="4"/>
      <c r="Z16" s="3"/>
      <c r="AA16" s="3"/>
      <c r="AB16" s="3">
        <v>1</v>
      </c>
      <c r="AC16" s="3">
        <v>3</v>
      </c>
      <c r="AD16" s="3">
        <f t="shared" si="1"/>
        <v>18</v>
      </c>
      <c r="AE16" s="3"/>
      <c r="AF16" s="6">
        <v>60</v>
      </c>
    </row>
    <row r="17" spans="1:32" x14ac:dyDescent="0.25">
      <c r="A17" s="3" t="s">
        <v>432</v>
      </c>
      <c r="B17" s="11">
        <v>36</v>
      </c>
      <c r="C17" s="11">
        <v>0</v>
      </c>
      <c r="D17" s="11">
        <v>0</v>
      </c>
      <c r="E17" s="23">
        <v>6</v>
      </c>
      <c r="F17" s="23">
        <v>28</v>
      </c>
      <c r="G17" s="11">
        <v>25</v>
      </c>
      <c r="H17" s="11">
        <v>21</v>
      </c>
      <c r="I17" s="11">
        <v>37</v>
      </c>
      <c r="J17" s="11">
        <v>29</v>
      </c>
      <c r="K17" s="11">
        <v>6</v>
      </c>
      <c r="L17" s="11">
        <v>0</v>
      </c>
      <c r="M17" s="11">
        <v>25</v>
      </c>
      <c r="N17" s="11">
        <v>33</v>
      </c>
      <c r="O17" s="11">
        <v>2</v>
      </c>
      <c r="P17" s="11">
        <v>2</v>
      </c>
      <c r="Q17" s="23">
        <v>12</v>
      </c>
      <c r="R17" s="11">
        <v>32</v>
      </c>
      <c r="S17" s="11"/>
      <c r="T17" s="11"/>
      <c r="U17" s="3">
        <f t="shared" si="2"/>
        <v>294</v>
      </c>
      <c r="V17" s="3">
        <f t="shared" si="3"/>
        <v>17</v>
      </c>
      <c r="W17" s="3">
        <v>3</v>
      </c>
      <c r="X17" s="4">
        <f t="shared" si="0"/>
        <v>21</v>
      </c>
      <c r="Y17" s="4"/>
      <c r="Z17" s="3"/>
      <c r="AA17" s="3"/>
      <c r="AB17" s="3">
        <v>8</v>
      </c>
      <c r="AC17" s="3">
        <v>2</v>
      </c>
      <c r="AD17" s="3">
        <f t="shared" si="1"/>
        <v>19</v>
      </c>
      <c r="AE17" s="3"/>
      <c r="AF17" s="6">
        <v>127</v>
      </c>
    </row>
    <row r="18" spans="1:32" x14ac:dyDescent="0.25">
      <c r="A18" s="3" t="s">
        <v>370</v>
      </c>
      <c r="B18" s="11">
        <v>24</v>
      </c>
      <c r="C18" s="11">
        <v>30</v>
      </c>
      <c r="D18" s="11">
        <v>33</v>
      </c>
      <c r="E18" s="23">
        <v>19</v>
      </c>
      <c r="F18" s="11">
        <v>0</v>
      </c>
      <c r="G18" s="11">
        <v>45</v>
      </c>
      <c r="H18" s="11">
        <v>9</v>
      </c>
      <c r="I18" s="11">
        <v>13</v>
      </c>
      <c r="J18" s="11">
        <v>22</v>
      </c>
      <c r="K18" s="23">
        <v>83</v>
      </c>
      <c r="L18" s="11">
        <v>1</v>
      </c>
      <c r="M18" s="11">
        <v>47</v>
      </c>
      <c r="N18" s="11">
        <v>22</v>
      </c>
      <c r="O18" s="11">
        <v>20</v>
      </c>
      <c r="P18" s="11">
        <v>70</v>
      </c>
      <c r="Q18" s="11">
        <v>5</v>
      </c>
      <c r="R18" s="11"/>
      <c r="S18" s="11"/>
      <c r="T18" s="11"/>
      <c r="U18" s="3">
        <f t="shared" si="2"/>
        <v>443</v>
      </c>
      <c r="V18" s="3">
        <f t="shared" si="3"/>
        <v>16</v>
      </c>
      <c r="W18" s="3">
        <v>2</v>
      </c>
      <c r="X18" s="4">
        <f t="shared" si="0"/>
        <v>31.642857142857142</v>
      </c>
      <c r="Y18" s="4"/>
      <c r="Z18" s="3"/>
      <c r="AA18" s="3">
        <v>2</v>
      </c>
      <c r="AB18" s="3">
        <v>4</v>
      </c>
      <c r="AC18" s="3">
        <v>1</v>
      </c>
      <c r="AD18" s="3">
        <f t="shared" si="1"/>
        <v>17</v>
      </c>
      <c r="AE18" s="3"/>
      <c r="AF18" s="6">
        <v>113</v>
      </c>
    </row>
    <row r="19" spans="1:32" x14ac:dyDescent="0.25">
      <c r="A19" s="6" t="s">
        <v>281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3"/>
      <c r="V19" s="3"/>
      <c r="W19" s="3"/>
      <c r="X19" s="4"/>
      <c r="Y19" s="3"/>
      <c r="Z19" s="3"/>
      <c r="AA19" s="3"/>
      <c r="AB19" s="3"/>
      <c r="AC19" s="3"/>
      <c r="AD19" s="3"/>
      <c r="AE19" s="3"/>
      <c r="AF19" s="6"/>
    </row>
    <row r="20" spans="1:32" x14ac:dyDescent="0.25">
      <c r="A20" s="3" t="s">
        <v>393</v>
      </c>
      <c r="B20" s="11">
        <v>0</v>
      </c>
      <c r="C20" s="11">
        <v>0</v>
      </c>
      <c r="D20" s="11">
        <v>0</v>
      </c>
      <c r="E20" s="11">
        <v>14</v>
      </c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3">
        <f t="shared" si="2"/>
        <v>14</v>
      </c>
      <c r="V20" s="3">
        <f t="shared" ref="V20:V30" si="4">COUNT(B20:S20)</f>
        <v>4</v>
      </c>
      <c r="W20" s="3"/>
      <c r="X20" s="4"/>
      <c r="Y20" s="4"/>
      <c r="Z20" s="3"/>
      <c r="AA20" s="3"/>
      <c r="AB20" s="3"/>
      <c r="AC20" s="3"/>
      <c r="AD20" s="3">
        <f>V20+AC20</f>
        <v>4</v>
      </c>
      <c r="AE20" s="3"/>
      <c r="AF20" s="6">
        <v>116</v>
      </c>
    </row>
    <row r="21" spans="1:32" x14ac:dyDescent="0.25">
      <c r="A21" s="3" t="s">
        <v>615</v>
      </c>
      <c r="B21" s="11">
        <v>15</v>
      </c>
      <c r="C21" s="11">
        <v>12</v>
      </c>
      <c r="D21" s="11">
        <v>50</v>
      </c>
      <c r="E21" s="11">
        <v>10</v>
      </c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3">
        <f t="shared" si="2"/>
        <v>87</v>
      </c>
      <c r="V21" s="3">
        <f t="shared" si="4"/>
        <v>4</v>
      </c>
      <c r="W21" s="3"/>
      <c r="X21" s="4"/>
      <c r="Y21" s="4"/>
      <c r="Z21" s="3"/>
      <c r="AA21" s="3">
        <v>1</v>
      </c>
      <c r="AB21" s="3"/>
      <c r="AC21" s="3"/>
      <c r="AD21" s="3">
        <f>V21+AC21</f>
        <v>4</v>
      </c>
      <c r="AE21" s="3"/>
      <c r="AF21" s="6">
        <v>149</v>
      </c>
    </row>
    <row r="22" spans="1:32" x14ac:dyDescent="0.25">
      <c r="A22" s="3" t="s">
        <v>11</v>
      </c>
      <c r="B22" s="11">
        <v>2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3">
        <f t="shared" si="2"/>
        <v>2</v>
      </c>
      <c r="V22" s="3">
        <f t="shared" si="4"/>
        <v>1</v>
      </c>
      <c r="W22" s="3"/>
      <c r="X22" s="4"/>
      <c r="Y22" s="3"/>
      <c r="Z22" s="3"/>
      <c r="AA22" s="3"/>
      <c r="AB22" s="3"/>
      <c r="AC22" s="3">
        <v>1</v>
      </c>
      <c r="AD22" s="3">
        <f>V22+AC22</f>
        <v>2</v>
      </c>
      <c r="AE22" s="3"/>
      <c r="AF22" s="15">
        <v>63</v>
      </c>
    </row>
    <row r="23" spans="1:32" x14ac:dyDescent="0.25">
      <c r="A23" s="3" t="s">
        <v>237</v>
      </c>
      <c r="B23" s="11">
        <v>9</v>
      </c>
      <c r="C23" s="11">
        <v>10</v>
      </c>
      <c r="D23" s="11">
        <v>1</v>
      </c>
      <c r="E23" s="23">
        <v>11</v>
      </c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3">
        <f t="shared" si="2"/>
        <v>31</v>
      </c>
      <c r="V23" s="3">
        <f t="shared" si="4"/>
        <v>4</v>
      </c>
      <c r="W23" s="3">
        <v>1</v>
      </c>
      <c r="X23" s="4"/>
      <c r="Y23" s="4"/>
      <c r="Z23" s="3"/>
      <c r="AA23" s="3"/>
      <c r="AB23" s="3"/>
      <c r="AC23" s="3"/>
      <c r="AD23" s="3">
        <f>V23+AC23</f>
        <v>4</v>
      </c>
      <c r="AE23" s="3"/>
      <c r="AF23" s="15">
        <v>164</v>
      </c>
    </row>
    <row r="24" spans="1:32" x14ac:dyDescent="0.25">
      <c r="A24" s="3" t="s">
        <v>690</v>
      </c>
      <c r="B24" s="11">
        <v>22</v>
      </c>
      <c r="C24" s="11">
        <v>1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3">
        <f t="shared" si="2"/>
        <v>23</v>
      </c>
      <c r="V24" s="3">
        <f t="shared" si="4"/>
        <v>2</v>
      </c>
      <c r="W24" s="3"/>
      <c r="X24" s="4"/>
      <c r="Y24" s="4"/>
      <c r="Z24" s="3"/>
      <c r="AA24" s="3"/>
      <c r="AB24" s="3"/>
      <c r="AC24" s="3"/>
      <c r="AD24" s="3">
        <f t="shared" si="1"/>
        <v>2</v>
      </c>
      <c r="AE24" s="3"/>
      <c r="AF24" s="6">
        <v>163</v>
      </c>
    </row>
    <row r="25" spans="1:32" x14ac:dyDescent="0.25">
      <c r="A25" s="3" t="s">
        <v>453</v>
      </c>
      <c r="B25" s="11">
        <v>5</v>
      </c>
      <c r="C25" s="11">
        <v>0</v>
      </c>
      <c r="D25" s="11">
        <v>52</v>
      </c>
      <c r="E25" s="11">
        <v>32</v>
      </c>
      <c r="F25" s="23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3">
        <f t="shared" si="2"/>
        <v>89</v>
      </c>
      <c r="V25" s="3">
        <f t="shared" si="4"/>
        <v>4</v>
      </c>
      <c r="W25" s="3"/>
      <c r="X25" s="4"/>
      <c r="Y25" s="4"/>
      <c r="Z25" s="3"/>
      <c r="AA25" s="3">
        <v>1</v>
      </c>
      <c r="AB25" s="3">
        <v>1</v>
      </c>
      <c r="AC25" s="3"/>
      <c r="AD25" s="3">
        <f t="shared" ref="AD25:AD30" si="5">V25+AC25</f>
        <v>4</v>
      </c>
      <c r="AE25" s="3"/>
      <c r="AF25" s="6">
        <v>133</v>
      </c>
    </row>
    <row r="26" spans="1:32" x14ac:dyDescent="0.25">
      <c r="A26" s="3" t="s">
        <v>682</v>
      </c>
      <c r="B26" s="11">
        <v>0</v>
      </c>
      <c r="C26" s="11">
        <v>1</v>
      </c>
      <c r="D26" s="11">
        <v>0</v>
      </c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3">
        <f t="shared" si="2"/>
        <v>1</v>
      </c>
      <c r="V26" s="3">
        <f t="shared" si="4"/>
        <v>3</v>
      </c>
      <c r="W26" s="3"/>
      <c r="X26" s="4"/>
      <c r="Y26" s="4"/>
      <c r="Z26" s="3"/>
      <c r="AA26" s="3"/>
      <c r="AB26" s="3"/>
      <c r="AC26" s="3"/>
      <c r="AD26" s="3">
        <f t="shared" si="5"/>
        <v>3</v>
      </c>
      <c r="AE26" s="3"/>
      <c r="AF26" s="6">
        <v>161</v>
      </c>
    </row>
    <row r="27" spans="1:32" x14ac:dyDescent="0.25">
      <c r="A27" s="3" t="s">
        <v>503</v>
      </c>
      <c r="B27" s="11">
        <v>0</v>
      </c>
      <c r="C27" s="23">
        <v>1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3">
        <f t="shared" si="2"/>
        <v>1</v>
      </c>
      <c r="V27" s="3">
        <f t="shared" si="4"/>
        <v>2</v>
      </c>
      <c r="W27" s="3">
        <v>1</v>
      </c>
      <c r="X27" s="4"/>
      <c r="Y27" s="4"/>
      <c r="Z27" s="3"/>
      <c r="AA27" s="3"/>
      <c r="AB27" s="3"/>
      <c r="AC27" s="3">
        <v>1</v>
      </c>
      <c r="AD27" s="3">
        <f t="shared" si="5"/>
        <v>3</v>
      </c>
      <c r="AE27" s="3"/>
      <c r="AF27" s="6">
        <v>8</v>
      </c>
    </row>
    <row r="28" spans="1:32" x14ac:dyDescent="0.25">
      <c r="A28" s="3" t="s">
        <v>369</v>
      </c>
      <c r="B28" s="11">
        <v>0</v>
      </c>
      <c r="C28" s="11">
        <v>1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3">
        <f t="shared" si="2"/>
        <v>1</v>
      </c>
      <c r="V28" s="3">
        <f t="shared" si="4"/>
        <v>2</v>
      </c>
      <c r="W28" s="3"/>
      <c r="X28" s="4"/>
      <c r="Y28" s="4"/>
      <c r="Z28" s="3"/>
      <c r="AA28" s="3"/>
      <c r="AB28" s="3"/>
      <c r="AC28" s="3">
        <v>1</v>
      </c>
      <c r="AD28" s="3">
        <f t="shared" si="5"/>
        <v>3</v>
      </c>
      <c r="AE28" s="3"/>
      <c r="AF28" s="6">
        <v>111</v>
      </c>
    </row>
    <row r="29" spans="1:32" x14ac:dyDescent="0.25">
      <c r="A29" s="3" t="s">
        <v>683</v>
      </c>
      <c r="B29" s="11">
        <v>1</v>
      </c>
      <c r="C29" s="23">
        <v>0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3">
        <f t="shared" si="2"/>
        <v>1</v>
      </c>
      <c r="V29" s="3">
        <f t="shared" si="4"/>
        <v>2</v>
      </c>
      <c r="W29" s="3">
        <v>1</v>
      </c>
      <c r="X29" s="4"/>
      <c r="Y29" s="4"/>
      <c r="Z29" s="3"/>
      <c r="AA29" s="3"/>
      <c r="AB29" s="3"/>
      <c r="AC29" s="3"/>
      <c r="AD29" s="3">
        <f t="shared" si="5"/>
        <v>2</v>
      </c>
      <c r="AE29" s="3"/>
      <c r="AF29" s="6">
        <v>162</v>
      </c>
    </row>
    <row r="30" spans="1:32" x14ac:dyDescent="0.25">
      <c r="A30" s="3" t="s">
        <v>509</v>
      </c>
      <c r="B30" s="23">
        <v>0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3">
        <f t="shared" si="2"/>
        <v>0</v>
      </c>
      <c r="V30" s="3">
        <f t="shared" si="4"/>
        <v>1</v>
      </c>
      <c r="W30" s="3">
        <v>1</v>
      </c>
      <c r="X30" s="4"/>
      <c r="Y30" s="4"/>
      <c r="Z30" s="3"/>
      <c r="AA30" s="3"/>
      <c r="AB30" s="3"/>
      <c r="AC30" s="3">
        <v>3</v>
      </c>
      <c r="AD30" s="3">
        <f t="shared" si="5"/>
        <v>4</v>
      </c>
      <c r="AE30" s="3"/>
      <c r="AF30" s="6">
        <v>61</v>
      </c>
    </row>
    <row r="31" spans="1:32" x14ac:dyDescent="0.25">
      <c r="A31" s="3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3"/>
      <c r="V31" s="3"/>
      <c r="W31" s="3"/>
      <c r="X31" s="4"/>
      <c r="Y31" s="3"/>
      <c r="Z31" s="3"/>
      <c r="AA31" s="3"/>
      <c r="AB31" s="3"/>
      <c r="AC31" s="3"/>
      <c r="AD31" s="3"/>
      <c r="AE31" s="3"/>
      <c r="AF31" s="15"/>
    </row>
    <row r="32" spans="1:32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>
        <f>SUM(U3:U31)</f>
        <v>2816</v>
      </c>
      <c r="V32" s="3">
        <f>SUM(V3:V31)</f>
        <v>222</v>
      </c>
      <c r="W32" s="3">
        <f>SUM(W3:W31)</f>
        <v>40</v>
      </c>
      <c r="X32" s="4">
        <f>U32/(V32-W32)</f>
        <v>15.472527472527473</v>
      </c>
      <c r="Y32" s="4"/>
      <c r="Z32" s="3">
        <f>SUM(Z3:Z31)</f>
        <v>0</v>
      </c>
      <c r="AA32" s="3">
        <f>SUM(AA3:AA31)</f>
        <v>12</v>
      </c>
      <c r="AB32" s="3">
        <f>SUM(AB3:AB31)</f>
        <v>29</v>
      </c>
      <c r="AC32" s="3">
        <f>SUM(AC3:AC31)</f>
        <v>38</v>
      </c>
      <c r="AD32" s="3">
        <f>SUM(AD3:AD31)</f>
        <v>260</v>
      </c>
      <c r="AE32" s="3"/>
      <c r="AF32" s="3"/>
    </row>
    <row r="33" spans="1:41" x14ac:dyDescent="0.25">
      <c r="A33" s="3"/>
      <c r="W33" s="3"/>
      <c r="X33" s="3"/>
      <c r="Y33" s="3"/>
      <c r="Z33" s="3"/>
      <c r="AA33" s="3"/>
      <c r="AB33" s="3"/>
      <c r="AC33" s="3"/>
      <c r="AD33" s="3"/>
      <c r="AE33" s="3"/>
      <c r="AF33" s="3"/>
    </row>
    <row r="34" spans="1:41" x14ac:dyDescent="0.25">
      <c r="A34" s="3"/>
      <c r="U34" s="6" t="s">
        <v>26</v>
      </c>
      <c r="V34" s="3"/>
      <c r="W34" s="3"/>
      <c r="X34" s="3"/>
      <c r="Y34" s="3"/>
      <c r="Z34" s="3"/>
      <c r="AA34" s="3"/>
      <c r="AB34" s="3"/>
      <c r="AC34" s="3"/>
      <c r="AE34" s="3"/>
      <c r="AF34" s="3"/>
      <c r="AG34" s="3"/>
      <c r="AH34" s="3"/>
      <c r="AI34" s="3"/>
      <c r="AJ34" s="3"/>
      <c r="AK34" s="3"/>
      <c r="AL34" s="3"/>
      <c r="AM34" s="3"/>
      <c r="AN34" s="3"/>
    </row>
    <row r="35" spans="1:41" x14ac:dyDescent="0.25">
      <c r="A35" s="3"/>
      <c r="U35" s="3" t="s">
        <v>385</v>
      </c>
      <c r="V35" s="3"/>
      <c r="W35" s="5" t="s">
        <v>691</v>
      </c>
      <c r="X35" s="3" t="s">
        <v>158</v>
      </c>
      <c r="Y35" s="3"/>
      <c r="Z35" s="3" t="s">
        <v>420</v>
      </c>
      <c r="AA35" s="3"/>
      <c r="AC35" s="3"/>
      <c r="AD35" s="24"/>
      <c r="AF35" s="3"/>
      <c r="AL35" s="3"/>
      <c r="AM35" s="3"/>
      <c r="AO35" s="6"/>
    </row>
    <row r="36" spans="1:41" x14ac:dyDescent="0.25">
      <c r="A36" s="3"/>
      <c r="U36" s="3" t="s">
        <v>656</v>
      </c>
      <c r="V36" s="3"/>
      <c r="W36" s="5" t="s">
        <v>692</v>
      </c>
      <c r="X36" s="3" t="s">
        <v>693</v>
      </c>
      <c r="Y36" s="3"/>
      <c r="Z36" s="3" t="s">
        <v>694</v>
      </c>
      <c r="AA36" s="3"/>
      <c r="AC36" s="3"/>
      <c r="AD36" s="24"/>
      <c r="AF36" s="3"/>
      <c r="AL36" s="3"/>
      <c r="AM36" s="3"/>
      <c r="AO36" s="6"/>
    </row>
    <row r="37" spans="1:41" x14ac:dyDescent="0.25">
      <c r="A37" s="3"/>
      <c r="U37" s="3" t="s">
        <v>656</v>
      </c>
      <c r="V37" s="24"/>
      <c r="W37" s="5" t="s">
        <v>685</v>
      </c>
      <c r="X37" s="3" t="s">
        <v>419</v>
      </c>
      <c r="Y37" s="24"/>
      <c r="Z37" s="3" t="s">
        <v>148</v>
      </c>
      <c r="AA37" s="24"/>
      <c r="AC37" s="3"/>
      <c r="AD37" s="24"/>
      <c r="AF37" s="3"/>
      <c r="AL37" s="3"/>
      <c r="AM37" s="3"/>
      <c r="AO37" s="6"/>
    </row>
    <row r="38" spans="1:41" x14ac:dyDescent="0.25">
      <c r="A38" s="3"/>
      <c r="U38" s="3" t="s">
        <v>385</v>
      </c>
      <c r="V38" s="24"/>
      <c r="W38" s="3">
        <v>70</v>
      </c>
      <c r="X38" s="3" t="s">
        <v>699</v>
      </c>
      <c r="Y38" s="24"/>
      <c r="Z38" s="3" t="s">
        <v>441</v>
      </c>
      <c r="AA38" s="24"/>
      <c r="AC38" s="24"/>
      <c r="AD38" s="24"/>
      <c r="AF38" s="3"/>
      <c r="AL38" s="24"/>
      <c r="AM38" s="24"/>
      <c r="AO38" s="6"/>
    </row>
    <row r="39" spans="1:41" x14ac:dyDescent="0.25">
      <c r="A39" s="3"/>
      <c r="U39" s="3" t="s">
        <v>656</v>
      </c>
      <c r="V39" s="24"/>
      <c r="W39" s="5">
        <v>70</v>
      </c>
      <c r="X39" s="3" t="s">
        <v>32</v>
      </c>
      <c r="Y39" s="24"/>
      <c r="Z39" s="3" t="s">
        <v>688</v>
      </c>
      <c r="AA39" s="24"/>
      <c r="AC39" s="3"/>
      <c r="AD39" s="24"/>
      <c r="AF39" s="3"/>
      <c r="AL39" s="3"/>
      <c r="AM39" s="3"/>
      <c r="AO39" s="3"/>
    </row>
    <row r="40" spans="1:41" x14ac:dyDescent="0.25">
      <c r="A40" s="3"/>
      <c r="U40" s="3" t="s">
        <v>656</v>
      </c>
      <c r="V40" s="24"/>
      <c r="W40" s="5" t="s">
        <v>282</v>
      </c>
      <c r="X40" s="3" t="s">
        <v>422</v>
      </c>
      <c r="Y40" s="24"/>
      <c r="Z40" s="3" t="s">
        <v>689</v>
      </c>
      <c r="AA40" s="24"/>
      <c r="AC40" s="3"/>
      <c r="AD40" s="24"/>
      <c r="AE40" s="3"/>
      <c r="AF40" s="3"/>
      <c r="AG40" s="3"/>
      <c r="AH40" s="3"/>
      <c r="AI40" s="24"/>
      <c r="AJ40" s="24"/>
      <c r="AK40" s="3"/>
      <c r="AL40" s="3"/>
      <c r="AM40" s="3"/>
      <c r="AN40" s="3"/>
      <c r="AO40" s="3"/>
    </row>
    <row r="41" spans="1:41" x14ac:dyDescent="0.25">
      <c r="A41" s="3"/>
      <c r="L41" s="6"/>
      <c r="M41" s="6"/>
      <c r="N41" s="6"/>
      <c r="O41" s="6"/>
      <c r="P41" s="6"/>
      <c r="R41" s="15"/>
      <c r="S41" s="6"/>
      <c r="T41" s="3"/>
      <c r="U41" s="3" t="s">
        <v>656</v>
      </c>
      <c r="V41" s="24"/>
      <c r="W41" s="5">
        <v>62</v>
      </c>
      <c r="X41" s="3" t="s">
        <v>467</v>
      </c>
      <c r="Y41" s="24"/>
      <c r="Z41" s="3" t="s">
        <v>695</v>
      </c>
      <c r="AA41" s="24"/>
      <c r="AC41" s="3"/>
      <c r="AD41" s="24"/>
      <c r="AE41" s="3"/>
      <c r="AF41" s="3"/>
      <c r="AG41" s="3"/>
      <c r="AH41" s="3"/>
      <c r="AI41" s="3"/>
      <c r="AJ41" s="3"/>
      <c r="AK41" s="5"/>
      <c r="AL41" s="3"/>
      <c r="AM41" s="3"/>
      <c r="AN41" s="3"/>
      <c r="AO41" s="3"/>
    </row>
    <row r="42" spans="1:41" ht="13" x14ac:dyDescent="0.3">
      <c r="A42" s="3"/>
      <c r="L42" s="6"/>
      <c r="M42" s="6"/>
      <c r="N42" s="6"/>
      <c r="O42" s="6"/>
      <c r="P42" s="26"/>
      <c r="Q42" s="26"/>
      <c r="R42" s="6"/>
      <c r="S42" s="6"/>
      <c r="T42" s="3"/>
      <c r="U42" s="3" t="s">
        <v>656</v>
      </c>
      <c r="V42" s="3"/>
      <c r="W42" s="5">
        <v>56</v>
      </c>
      <c r="X42" s="3" t="s">
        <v>463</v>
      </c>
      <c r="Y42" s="3"/>
      <c r="Z42" s="3" t="s">
        <v>160</v>
      </c>
      <c r="AA42" s="3"/>
      <c r="AB42" s="3"/>
      <c r="AC42" s="3"/>
      <c r="AD42" s="3"/>
      <c r="AE42" s="3"/>
      <c r="AF42" s="3"/>
    </row>
    <row r="43" spans="1:41" x14ac:dyDescent="0.25">
      <c r="A43" s="3"/>
      <c r="K43" s="6"/>
      <c r="L43" s="6"/>
      <c r="M43" s="6"/>
      <c r="N43" s="6"/>
      <c r="O43" s="6"/>
      <c r="P43" s="6"/>
      <c r="Q43" s="6"/>
      <c r="R43" s="6"/>
      <c r="S43" s="6"/>
      <c r="T43" s="3"/>
      <c r="U43" s="3" t="s">
        <v>655</v>
      </c>
      <c r="V43" s="3"/>
      <c r="W43" s="5">
        <v>54</v>
      </c>
      <c r="X43" s="3" t="s">
        <v>467</v>
      </c>
      <c r="Y43" s="3"/>
      <c r="Z43" s="3" t="s">
        <v>687</v>
      </c>
      <c r="AA43" s="3"/>
      <c r="AB43" s="3"/>
      <c r="AC43" s="3"/>
      <c r="AD43" s="3"/>
      <c r="AE43" s="3"/>
      <c r="AF43" s="3"/>
    </row>
    <row r="44" spans="1:41" ht="13" x14ac:dyDescent="0.3">
      <c r="A44" s="3"/>
      <c r="B44" s="3"/>
      <c r="C44" s="6"/>
      <c r="D44" s="26"/>
      <c r="E44" s="26"/>
      <c r="F44" s="6"/>
      <c r="G44" s="6"/>
      <c r="H44" s="26"/>
      <c r="I44" s="26"/>
      <c r="J44" s="6"/>
      <c r="K44" s="26"/>
      <c r="L44" s="6"/>
      <c r="M44" s="6"/>
      <c r="N44" s="6"/>
      <c r="O44" s="26"/>
      <c r="P44" s="26"/>
      <c r="Q44" s="26"/>
      <c r="R44" s="26"/>
      <c r="S44" s="26"/>
      <c r="T44" s="3"/>
      <c r="U44" s="3" t="s">
        <v>686</v>
      </c>
      <c r="V44" s="3"/>
      <c r="W44" s="5">
        <v>54</v>
      </c>
      <c r="X44" s="3" t="s">
        <v>32</v>
      </c>
      <c r="Y44" s="3"/>
      <c r="Z44" s="3" t="s">
        <v>262</v>
      </c>
      <c r="AA44" s="3"/>
      <c r="AB44" s="3"/>
      <c r="AC44" s="3"/>
      <c r="AD44" s="3"/>
      <c r="AE44" s="3"/>
      <c r="AF44" s="3"/>
    </row>
    <row r="45" spans="1:41" ht="13" x14ac:dyDescent="0.3">
      <c r="A45" s="3"/>
      <c r="B45" s="3"/>
      <c r="C45" s="6"/>
      <c r="D45" s="26"/>
      <c r="E45" s="26"/>
      <c r="F45" s="15"/>
      <c r="G45" s="6"/>
      <c r="H45" s="26"/>
      <c r="I45" s="26"/>
      <c r="J45" s="6"/>
      <c r="K45" s="26"/>
      <c r="L45" s="6"/>
      <c r="M45" s="6"/>
      <c r="N45" s="6"/>
      <c r="O45" s="26"/>
      <c r="P45" s="26"/>
      <c r="Q45" s="26"/>
      <c r="R45" s="26"/>
      <c r="S45" s="26"/>
      <c r="T45" s="3"/>
      <c r="U45" s="3" t="s">
        <v>459</v>
      </c>
      <c r="V45" s="3"/>
      <c r="W45" s="5">
        <v>52</v>
      </c>
      <c r="X45" s="3" t="s">
        <v>699</v>
      </c>
      <c r="Y45" s="3"/>
      <c r="Z45" s="3" t="s">
        <v>441</v>
      </c>
      <c r="AA45" s="3"/>
      <c r="AB45" s="3"/>
      <c r="AC45" s="3"/>
      <c r="AD45" s="3"/>
      <c r="AE45" s="3"/>
      <c r="AF45" s="3"/>
    </row>
    <row r="46" spans="1:41" ht="13" x14ac:dyDescent="0.3">
      <c r="A46" s="3"/>
      <c r="B46" s="3"/>
      <c r="C46" s="6"/>
      <c r="D46" s="26"/>
      <c r="E46" s="26"/>
      <c r="F46" s="15"/>
      <c r="G46" s="6"/>
      <c r="H46" s="26"/>
      <c r="I46" s="26"/>
      <c r="J46" s="6"/>
      <c r="K46" s="26"/>
      <c r="L46" s="6"/>
      <c r="M46" s="6"/>
      <c r="N46" s="6"/>
      <c r="O46" s="26"/>
      <c r="P46" s="26"/>
      <c r="Q46" s="26"/>
      <c r="R46" s="26"/>
      <c r="S46" s="26"/>
      <c r="T46" s="3"/>
      <c r="U46" s="3" t="s">
        <v>696</v>
      </c>
      <c r="V46" s="3"/>
      <c r="W46" s="3">
        <v>50</v>
      </c>
      <c r="X46" s="3" t="s">
        <v>697</v>
      </c>
      <c r="Y46" s="3"/>
      <c r="Z46" s="3" t="s">
        <v>391</v>
      </c>
      <c r="AA46" s="3"/>
      <c r="AB46" s="3"/>
      <c r="AC46" s="3"/>
      <c r="AD46" s="3"/>
      <c r="AE46" s="3"/>
      <c r="AF46" s="3"/>
    </row>
    <row r="47" spans="1:41" ht="13" x14ac:dyDescent="0.3">
      <c r="A47" s="3"/>
      <c r="B47" s="3"/>
      <c r="C47" s="6"/>
      <c r="D47" s="6"/>
      <c r="E47" s="6"/>
      <c r="F47" s="6"/>
      <c r="G47" s="6"/>
      <c r="H47" s="6"/>
      <c r="I47" s="6"/>
      <c r="J47" s="6"/>
      <c r="K47" s="26"/>
      <c r="L47" s="6"/>
      <c r="M47" s="6"/>
      <c r="N47" s="6"/>
      <c r="O47" s="26"/>
      <c r="P47" s="26"/>
      <c r="Q47" s="26"/>
      <c r="R47" s="26"/>
      <c r="S47" s="26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</row>
  </sheetData>
  <pageMargins left="1.1023622047244095" right="0.51181102362204722" top="0.74803149606299213" bottom="0.74803149606299213" header="0.31496062992125984" footer="0.31496062992125984"/>
  <pageSetup paperSize="9" scale="95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D57"/>
  <sheetViews>
    <sheetView workbookViewId="0">
      <pane xSplit="1" ySplit="2" topLeftCell="S24" activePane="bottomRight" state="frozen"/>
      <selection pane="topRight" activeCell="B1" sqref="B1"/>
      <selection pane="bottomLeft" activeCell="A3" sqref="A3"/>
      <selection pane="bottomRight" activeCell="S37" sqref="S37"/>
    </sheetView>
  </sheetViews>
  <sheetFormatPr defaultRowHeight="12.5" x14ac:dyDescent="0.25"/>
  <cols>
    <col min="1" max="1" width="10.90625" customWidth="1"/>
    <col min="2" max="18" width="4.6328125" hidden="1" customWidth="1"/>
    <col min="19" max="20" width="5.6328125" customWidth="1"/>
    <col min="21" max="21" width="5" customWidth="1"/>
    <col min="22" max="22" width="5.6328125" customWidth="1"/>
    <col min="23" max="23" width="3.453125" customWidth="1"/>
    <col min="24" max="28" width="4.6328125" customWidth="1"/>
    <col min="29" max="29" width="2.36328125" customWidth="1"/>
    <col min="30" max="30" width="4.6328125" customWidth="1"/>
  </cols>
  <sheetData>
    <row r="1" spans="1:30" ht="15.5" x14ac:dyDescent="0.35">
      <c r="A1" s="8" t="s">
        <v>702</v>
      </c>
      <c r="B1" s="2"/>
      <c r="C1" s="2"/>
      <c r="D1" s="3"/>
      <c r="E1" s="3"/>
      <c r="F1" s="3"/>
      <c r="G1" s="3" t="s">
        <v>723</v>
      </c>
      <c r="H1" s="3"/>
      <c r="I1" s="3"/>
      <c r="J1" s="3"/>
      <c r="K1" s="22"/>
      <c r="L1" s="22"/>
      <c r="M1" s="3"/>
      <c r="N1" s="3"/>
      <c r="O1" s="3"/>
      <c r="P1" s="3"/>
      <c r="Q1" s="3"/>
      <c r="R1" s="3"/>
      <c r="S1" s="3"/>
      <c r="T1" s="3"/>
      <c r="U1" s="3"/>
      <c r="Y1" s="3"/>
      <c r="Z1" s="3" t="s">
        <v>57</v>
      </c>
      <c r="AA1" s="3"/>
      <c r="AB1" s="3"/>
      <c r="AC1" s="3"/>
      <c r="AD1" s="3"/>
    </row>
    <row r="2" spans="1:30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5" t="s">
        <v>0</v>
      </c>
      <c r="T2" s="5" t="s">
        <v>1</v>
      </c>
      <c r="U2" s="5" t="s">
        <v>2</v>
      </c>
      <c r="V2" s="3" t="s">
        <v>3</v>
      </c>
      <c r="W2" s="3"/>
      <c r="X2" s="5" t="s">
        <v>54</v>
      </c>
      <c r="Y2" s="5" t="s">
        <v>4</v>
      </c>
      <c r="Z2" s="5" t="s">
        <v>5</v>
      </c>
      <c r="AA2" s="5" t="s">
        <v>6</v>
      </c>
      <c r="AB2" s="3" t="s">
        <v>342</v>
      </c>
      <c r="AC2" s="3"/>
      <c r="AD2" s="3"/>
    </row>
    <row r="3" spans="1:30" x14ac:dyDescent="0.25">
      <c r="A3" s="3" t="s">
        <v>393</v>
      </c>
      <c r="B3" s="11">
        <v>3</v>
      </c>
      <c r="C3" s="23">
        <v>2</v>
      </c>
      <c r="D3" s="11">
        <v>4</v>
      </c>
      <c r="E3" s="11">
        <v>43</v>
      </c>
      <c r="F3" s="11">
        <v>7</v>
      </c>
      <c r="G3" s="11">
        <v>8</v>
      </c>
      <c r="H3" s="11">
        <v>6</v>
      </c>
      <c r="I3" s="11">
        <v>20</v>
      </c>
      <c r="J3" s="11"/>
      <c r="K3" s="11"/>
      <c r="L3" s="11"/>
      <c r="M3" s="11"/>
      <c r="N3" s="11"/>
      <c r="O3" s="11"/>
      <c r="P3" s="11"/>
      <c r="Q3" s="11"/>
      <c r="R3" s="11"/>
      <c r="S3" s="3">
        <f t="shared" ref="S3:S15" si="0">SUM(B3:R3)</f>
        <v>93</v>
      </c>
      <c r="T3" s="3">
        <f t="shared" ref="T3:T15" si="1">COUNT(B3:R3)</f>
        <v>8</v>
      </c>
      <c r="U3" s="3">
        <v>1</v>
      </c>
      <c r="V3" s="4">
        <f>S3/(T3-U3)</f>
        <v>13.285714285714286</v>
      </c>
      <c r="W3" s="4"/>
      <c r="X3" s="3"/>
      <c r="Y3" s="3"/>
      <c r="Z3" s="3">
        <v>1</v>
      </c>
      <c r="AA3" s="3">
        <v>2</v>
      </c>
      <c r="AB3" s="3">
        <f>T3+AA3</f>
        <v>10</v>
      </c>
      <c r="AC3" s="3"/>
      <c r="AD3" s="6">
        <v>116</v>
      </c>
    </row>
    <row r="4" spans="1:30" x14ac:dyDescent="0.25">
      <c r="A4" s="3" t="s">
        <v>704</v>
      </c>
      <c r="B4" s="11">
        <v>28</v>
      </c>
      <c r="C4" s="11">
        <v>25</v>
      </c>
      <c r="D4" s="11">
        <v>34</v>
      </c>
      <c r="E4" s="11">
        <v>28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3">
        <f t="shared" si="0"/>
        <v>115</v>
      </c>
      <c r="T4" s="3">
        <f t="shared" si="1"/>
        <v>4</v>
      </c>
      <c r="U4" s="3"/>
      <c r="V4" s="4">
        <f>S4/(T4-U4)</f>
        <v>28.75</v>
      </c>
      <c r="W4" s="4"/>
      <c r="X4" s="3"/>
      <c r="Y4" s="3"/>
      <c r="Z4" s="3">
        <v>4</v>
      </c>
      <c r="AA4" s="3">
        <v>2</v>
      </c>
      <c r="AB4" s="3">
        <f>T4+AA4</f>
        <v>6</v>
      </c>
      <c r="AC4" s="3"/>
      <c r="AD4" s="6">
        <v>167</v>
      </c>
    </row>
    <row r="5" spans="1:30" x14ac:dyDescent="0.25">
      <c r="A5" s="3" t="s">
        <v>423</v>
      </c>
      <c r="B5" s="11">
        <v>23</v>
      </c>
      <c r="C5" s="11">
        <v>11</v>
      </c>
      <c r="D5" s="11">
        <v>34</v>
      </c>
      <c r="E5" s="23">
        <v>3</v>
      </c>
      <c r="F5" s="11">
        <v>0</v>
      </c>
      <c r="G5" s="11">
        <v>4</v>
      </c>
      <c r="H5" s="11">
        <v>3</v>
      </c>
      <c r="I5" s="11">
        <v>7</v>
      </c>
      <c r="J5" s="11">
        <v>18</v>
      </c>
      <c r="K5" s="11">
        <v>23</v>
      </c>
      <c r="L5" s="11"/>
      <c r="M5" s="11"/>
      <c r="N5" s="11"/>
      <c r="O5" s="11"/>
      <c r="P5" s="11"/>
      <c r="Q5" s="11"/>
      <c r="R5" s="11"/>
      <c r="S5" s="3">
        <f t="shared" si="0"/>
        <v>126</v>
      </c>
      <c r="T5" s="3">
        <f t="shared" si="1"/>
        <v>10</v>
      </c>
      <c r="U5" s="3">
        <v>1</v>
      </c>
      <c r="V5" s="4">
        <f>S5/(T5-U5)</f>
        <v>14</v>
      </c>
      <c r="W5" s="4"/>
      <c r="X5" s="3"/>
      <c r="Y5" s="3"/>
      <c r="Z5" s="3">
        <v>1</v>
      </c>
      <c r="AA5" s="3">
        <v>1</v>
      </c>
      <c r="AB5" s="3">
        <f>T5+AA5</f>
        <v>11</v>
      </c>
      <c r="AC5" s="3"/>
      <c r="AD5" s="6">
        <v>125</v>
      </c>
    </row>
    <row r="6" spans="1:30" x14ac:dyDescent="0.25">
      <c r="A6" s="3" t="s">
        <v>494</v>
      </c>
      <c r="B6" s="23">
        <v>18</v>
      </c>
      <c r="C6" s="11">
        <v>4</v>
      </c>
      <c r="D6" s="11">
        <v>4</v>
      </c>
      <c r="E6" s="23">
        <v>23</v>
      </c>
      <c r="F6" s="11">
        <v>0</v>
      </c>
      <c r="G6" s="11">
        <v>7</v>
      </c>
      <c r="H6" s="11">
        <v>0</v>
      </c>
      <c r="I6" s="11">
        <v>10</v>
      </c>
      <c r="J6" s="23">
        <v>20</v>
      </c>
      <c r="K6" s="11">
        <v>14</v>
      </c>
      <c r="L6" s="11"/>
      <c r="M6" s="11"/>
      <c r="N6" s="11"/>
      <c r="O6" s="11"/>
      <c r="P6" s="11"/>
      <c r="Q6" s="11"/>
      <c r="R6" s="11"/>
      <c r="S6" s="3">
        <f t="shared" si="0"/>
        <v>100</v>
      </c>
      <c r="T6" s="3">
        <f t="shared" si="1"/>
        <v>10</v>
      </c>
      <c r="U6" s="3">
        <v>3</v>
      </c>
      <c r="V6" s="4">
        <f t="shared" ref="V6:V15" si="2">S6/(T6-U6)</f>
        <v>14.285714285714286</v>
      </c>
      <c r="W6" s="4"/>
      <c r="X6" s="3"/>
      <c r="Y6" s="3"/>
      <c r="Z6" s="3"/>
      <c r="AA6" s="3">
        <v>7</v>
      </c>
      <c r="AB6" s="3">
        <f t="shared" ref="AB6:AB36" si="3">T6+AA6</f>
        <v>17</v>
      </c>
      <c r="AC6" s="3"/>
      <c r="AD6" s="6">
        <v>132</v>
      </c>
    </row>
    <row r="7" spans="1:30" x14ac:dyDescent="0.25">
      <c r="A7" s="3" t="s">
        <v>703</v>
      </c>
      <c r="B7" s="23">
        <v>7</v>
      </c>
      <c r="C7" s="11">
        <v>3</v>
      </c>
      <c r="D7" s="23">
        <v>4</v>
      </c>
      <c r="E7" s="11">
        <v>2</v>
      </c>
      <c r="F7" s="23">
        <v>5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3">
        <f t="shared" si="0"/>
        <v>21</v>
      </c>
      <c r="T7" s="3">
        <f t="shared" si="1"/>
        <v>5</v>
      </c>
      <c r="U7" s="3">
        <v>3</v>
      </c>
      <c r="V7" s="4">
        <f t="shared" si="2"/>
        <v>10.5</v>
      </c>
      <c r="W7" s="4"/>
      <c r="X7" s="3"/>
      <c r="Y7" s="3"/>
      <c r="Z7" s="3"/>
      <c r="AA7" s="3">
        <v>5</v>
      </c>
      <c r="AB7" s="3">
        <f t="shared" si="3"/>
        <v>10</v>
      </c>
      <c r="AC7" s="3"/>
      <c r="AD7" s="6">
        <v>165</v>
      </c>
    </row>
    <row r="8" spans="1:30" x14ac:dyDescent="0.25">
      <c r="A8" s="3" t="s">
        <v>681</v>
      </c>
      <c r="B8" s="11">
        <v>13</v>
      </c>
      <c r="C8" s="11">
        <v>1</v>
      </c>
      <c r="D8" s="11">
        <v>0</v>
      </c>
      <c r="E8" s="23">
        <v>1</v>
      </c>
      <c r="F8" s="11">
        <v>0</v>
      </c>
      <c r="G8" s="11">
        <v>8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3">
        <f t="shared" si="0"/>
        <v>23</v>
      </c>
      <c r="T8" s="3">
        <f t="shared" si="1"/>
        <v>6</v>
      </c>
      <c r="U8" s="3">
        <v>1</v>
      </c>
      <c r="V8" s="4">
        <f t="shared" si="2"/>
        <v>4.5999999999999996</v>
      </c>
      <c r="W8" s="4"/>
      <c r="X8" s="3"/>
      <c r="Y8" s="3"/>
      <c r="Z8" s="3"/>
      <c r="AA8" s="3">
        <v>2</v>
      </c>
      <c r="AB8" s="3">
        <f t="shared" si="3"/>
        <v>8</v>
      </c>
      <c r="AC8" s="3"/>
      <c r="AD8" s="6">
        <v>160</v>
      </c>
    </row>
    <row r="9" spans="1:30" x14ac:dyDescent="0.25">
      <c r="A9" s="3" t="s">
        <v>368</v>
      </c>
      <c r="B9" s="11">
        <v>25</v>
      </c>
      <c r="C9" s="11">
        <v>46</v>
      </c>
      <c r="D9" s="11">
        <v>2</v>
      </c>
      <c r="E9" s="11">
        <v>13</v>
      </c>
      <c r="F9" s="11">
        <v>11</v>
      </c>
      <c r="G9" s="11">
        <v>5</v>
      </c>
      <c r="H9" s="11">
        <v>0</v>
      </c>
      <c r="I9" s="11">
        <v>16</v>
      </c>
      <c r="J9" s="11">
        <v>8</v>
      </c>
      <c r="K9" s="11">
        <v>7</v>
      </c>
      <c r="L9" s="11"/>
      <c r="M9" s="11"/>
      <c r="N9" s="11"/>
      <c r="O9" s="11"/>
      <c r="P9" s="11"/>
      <c r="Q9" s="11"/>
      <c r="R9" s="11"/>
      <c r="S9" s="3">
        <f t="shared" si="0"/>
        <v>133</v>
      </c>
      <c r="T9" s="3">
        <f t="shared" si="1"/>
        <v>10</v>
      </c>
      <c r="U9" s="3"/>
      <c r="V9" s="4">
        <f t="shared" si="2"/>
        <v>13.3</v>
      </c>
      <c r="W9" s="4"/>
      <c r="X9" s="3"/>
      <c r="Y9" s="3"/>
      <c r="Z9" s="3">
        <v>2</v>
      </c>
      <c r="AA9" s="3"/>
      <c r="AB9" s="3">
        <f t="shared" si="3"/>
        <v>10</v>
      </c>
      <c r="AC9" s="3"/>
      <c r="AD9" s="6">
        <v>110</v>
      </c>
    </row>
    <row r="10" spans="1:30" x14ac:dyDescent="0.25">
      <c r="A10" s="3" t="s">
        <v>13</v>
      </c>
      <c r="B10" s="11">
        <v>1</v>
      </c>
      <c r="C10" s="23">
        <v>1</v>
      </c>
      <c r="D10" s="23">
        <v>1</v>
      </c>
      <c r="E10" s="11">
        <v>2</v>
      </c>
      <c r="F10" s="11">
        <v>0</v>
      </c>
      <c r="G10" s="11">
        <v>1</v>
      </c>
      <c r="H10" s="11">
        <v>0</v>
      </c>
      <c r="I10" s="11">
        <v>2</v>
      </c>
      <c r="J10" s="11">
        <v>1</v>
      </c>
      <c r="K10" s="11">
        <v>0</v>
      </c>
      <c r="L10" s="11"/>
      <c r="M10" s="11"/>
      <c r="N10" s="11"/>
      <c r="O10" s="11"/>
      <c r="P10" s="11"/>
      <c r="Q10" s="11"/>
      <c r="R10" s="11"/>
      <c r="S10" s="3">
        <f t="shared" si="0"/>
        <v>9</v>
      </c>
      <c r="T10" s="3">
        <f t="shared" si="1"/>
        <v>10</v>
      </c>
      <c r="U10" s="3">
        <v>2</v>
      </c>
      <c r="V10" s="4">
        <f t="shared" si="2"/>
        <v>1.125</v>
      </c>
      <c r="W10" s="4"/>
      <c r="X10" s="3"/>
      <c r="Y10" s="3"/>
      <c r="Z10" s="3"/>
      <c r="AA10" s="3">
        <v>3</v>
      </c>
      <c r="AB10" s="3">
        <f t="shared" si="3"/>
        <v>13</v>
      </c>
      <c r="AC10" s="3"/>
      <c r="AD10" s="6">
        <v>65</v>
      </c>
    </row>
    <row r="11" spans="1:30" x14ac:dyDescent="0.25">
      <c r="A11" s="3" t="s">
        <v>14</v>
      </c>
      <c r="B11" s="23">
        <v>65</v>
      </c>
      <c r="C11" s="11">
        <v>4</v>
      </c>
      <c r="D11" s="23">
        <v>1</v>
      </c>
      <c r="E11" s="11">
        <v>10</v>
      </c>
      <c r="F11" s="11">
        <v>21</v>
      </c>
      <c r="G11" s="11">
        <v>41</v>
      </c>
      <c r="H11" s="11">
        <v>25</v>
      </c>
      <c r="I11" s="11">
        <v>0</v>
      </c>
      <c r="J11" s="11">
        <v>2</v>
      </c>
      <c r="K11" s="11">
        <v>49</v>
      </c>
      <c r="L11" s="11"/>
      <c r="M11" s="11"/>
      <c r="N11" s="11"/>
      <c r="O11" s="11"/>
      <c r="P11" s="11"/>
      <c r="Q11" s="11"/>
      <c r="R11" s="11"/>
      <c r="S11" s="3">
        <f t="shared" si="0"/>
        <v>218</v>
      </c>
      <c r="T11" s="3">
        <f t="shared" si="1"/>
        <v>10</v>
      </c>
      <c r="U11" s="3">
        <v>2</v>
      </c>
      <c r="V11" s="4">
        <f t="shared" si="2"/>
        <v>27.25</v>
      </c>
      <c r="W11" s="4"/>
      <c r="X11" s="3"/>
      <c r="Y11" s="3">
        <v>1</v>
      </c>
      <c r="Z11" s="3">
        <v>3</v>
      </c>
      <c r="AA11" s="3">
        <v>2</v>
      </c>
      <c r="AB11" s="3">
        <f t="shared" si="3"/>
        <v>12</v>
      </c>
      <c r="AC11" s="3"/>
      <c r="AD11" s="6">
        <v>46</v>
      </c>
    </row>
    <row r="12" spans="1:30" x14ac:dyDescent="0.25">
      <c r="A12" s="3" t="s">
        <v>16</v>
      </c>
      <c r="B12" s="11">
        <v>0</v>
      </c>
      <c r="C12" s="11">
        <v>1</v>
      </c>
      <c r="D12" s="11">
        <v>3</v>
      </c>
      <c r="E12" s="11">
        <v>18</v>
      </c>
      <c r="F12" s="11">
        <v>6</v>
      </c>
      <c r="G12" s="23">
        <v>15</v>
      </c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3">
        <f t="shared" si="0"/>
        <v>43</v>
      </c>
      <c r="T12" s="3">
        <f t="shared" si="1"/>
        <v>6</v>
      </c>
      <c r="U12" s="3">
        <v>1</v>
      </c>
      <c r="V12" s="4">
        <f t="shared" si="2"/>
        <v>8.6</v>
      </c>
      <c r="W12" s="4"/>
      <c r="X12" s="3"/>
      <c r="Y12" s="3"/>
      <c r="Z12" s="3"/>
      <c r="AA12" s="3">
        <v>7</v>
      </c>
      <c r="AB12" s="3">
        <f t="shared" si="3"/>
        <v>13</v>
      </c>
      <c r="AC12" s="3"/>
      <c r="AD12" s="6">
        <v>66</v>
      </c>
    </row>
    <row r="13" spans="1:30" x14ac:dyDescent="0.25">
      <c r="A13" s="3" t="s">
        <v>641</v>
      </c>
      <c r="B13" s="11">
        <v>24</v>
      </c>
      <c r="C13" s="11">
        <v>72</v>
      </c>
      <c r="D13" s="23">
        <v>24</v>
      </c>
      <c r="E13" s="11">
        <v>34</v>
      </c>
      <c r="F13" s="11">
        <v>42</v>
      </c>
      <c r="G13" s="11">
        <v>46</v>
      </c>
      <c r="H13" s="11">
        <v>10</v>
      </c>
      <c r="I13" s="11">
        <v>85</v>
      </c>
      <c r="J13" s="11">
        <v>12</v>
      </c>
      <c r="K13" s="23">
        <v>31</v>
      </c>
      <c r="L13" s="23">
        <v>21</v>
      </c>
      <c r="M13" s="11">
        <v>12</v>
      </c>
      <c r="N13" s="11"/>
      <c r="O13" s="11"/>
      <c r="P13" s="11"/>
      <c r="Q13" s="11"/>
      <c r="R13" s="11"/>
      <c r="S13" s="3">
        <f t="shared" si="0"/>
        <v>413</v>
      </c>
      <c r="T13" s="3">
        <f t="shared" si="1"/>
        <v>12</v>
      </c>
      <c r="U13" s="3">
        <v>3</v>
      </c>
      <c r="V13" s="4">
        <f t="shared" si="2"/>
        <v>45.888888888888886</v>
      </c>
      <c r="W13" s="4"/>
      <c r="X13" s="3"/>
      <c r="Y13" s="3">
        <v>2</v>
      </c>
      <c r="Z13" s="3">
        <v>4</v>
      </c>
      <c r="AA13" s="3"/>
      <c r="AB13" s="3">
        <f t="shared" si="3"/>
        <v>12</v>
      </c>
      <c r="AC13" s="3"/>
      <c r="AD13" s="6">
        <v>151</v>
      </c>
    </row>
    <row r="14" spans="1:30" x14ac:dyDescent="0.25">
      <c r="A14" s="3" t="s">
        <v>17</v>
      </c>
      <c r="B14" s="11">
        <v>7</v>
      </c>
      <c r="C14" s="11">
        <v>1</v>
      </c>
      <c r="D14" s="11">
        <v>1</v>
      </c>
      <c r="E14" s="11">
        <v>2</v>
      </c>
      <c r="F14" s="11">
        <v>10</v>
      </c>
      <c r="G14" s="11">
        <v>11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3">
        <f t="shared" si="0"/>
        <v>32</v>
      </c>
      <c r="T14" s="3">
        <f t="shared" si="1"/>
        <v>6</v>
      </c>
      <c r="U14" s="3"/>
      <c r="V14" s="4">
        <f t="shared" si="2"/>
        <v>5.333333333333333</v>
      </c>
      <c r="W14" s="4"/>
      <c r="X14" s="3"/>
      <c r="Y14" s="3"/>
      <c r="Z14" s="3"/>
      <c r="AA14" s="3"/>
      <c r="AB14" s="3">
        <f t="shared" si="3"/>
        <v>6</v>
      </c>
      <c r="AC14" s="3"/>
      <c r="AD14" s="6">
        <v>70</v>
      </c>
    </row>
    <row r="15" spans="1:30" x14ac:dyDescent="0.25">
      <c r="A15" s="3" t="s">
        <v>572</v>
      </c>
      <c r="B15" s="11">
        <v>0</v>
      </c>
      <c r="C15" s="23">
        <v>3</v>
      </c>
      <c r="D15" s="11">
        <v>0</v>
      </c>
      <c r="E15" s="11">
        <v>0</v>
      </c>
      <c r="F15" s="11">
        <v>15</v>
      </c>
      <c r="G15" s="23">
        <v>8</v>
      </c>
      <c r="H15" s="23">
        <v>0</v>
      </c>
      <c r="I15" s="11">
        <v>10</v>
      </c>
      <c r="J15" s="11">
        <v>4</v>
      </c>
      <c r="K15" s="11">
        <v>0</v>
      </c>
      <c r="L15" s="11"/>
      <c r="M15" s="11"/>
      <c r="N15" s="11"/>
      <c r="O15" s="11"/>
      <c r="P15" s="11"/>
      <c r="Q15" s="11"/>
      <c r="R15" s="11"/>
      <c r="S15" s="3">
        <f t="shared" si="0"/>
        <v>40</v>
      </c>
      <c r="T15" s="3">
        <f t="shared" si="1"/>
        <v>10</v>
      </c>
      <c r="U15" s="3">
        <v>3</v>
      </c>
      <c r="V15" s="4">
        <f t="shared" si="2"/>
        <v>5.7142857142857144</v>
      </c>
      <c r="W15" s="4"/>
      <c r="X15" s="3"/>
      <c r="Y15" s="3"/>
      <c r="Z15" s="3"/>
      <c r="AA15" s="3">
        <v>2</v>
      </c>
      <c r="AB15" s="3">
        <f t="shared" si="3"/>
        <v>12</v>
      </c>
      <c r="AC15" s="3"/>
      <c r="AD15" s="6">
        <v>142</v>
      </c>
    </row>
    <row r="16" spans="1:30" x14ac:dyDescent="0.25">
      <c r="A16" s="3" t="s">
        <v>705</v>
      </c>
      <c r="B16" s="11">
        <v>0</v>
      </c>
      <c r="C16" s="11">
        <v>11</v>
      </c>
      <c r="D16" s="11">
        <v>10</v>
      </c>
      <c r="E16" s="11">
        <v>4</v>
      </c>
      <c r="F16" s="11">
        <v>3</v>
      </c>
      <c r="G16" s="11">
        <v>8</v>
      </c>
      <c r="H16" s="23">
        <v>3</v>
      </c>
      <c r="I16" s="11">
        <v>9</v>
      </c>
      <c r="J16" s="11">
        <v>2</v>
      </c>
      <c r="K16" s="11">
        <v>8</v>
      </c>
      <c r="L16" s="11">
        <v>24</v>
      </c>
      <c r="M16" s="11">
        <v>0</v>
      </c>
      <c r="N16" s="11">
        <v>2</v>
      </c>
      <c r="O16" s="11">
        <v>10</v>
      </c>
      <c r="P16" s="11"/>
      <c r="Q16" s="11"/>
      <c r="R16" s="11"/>
      <c r="S16" s="3">
        <f t="shared" ref="S16:S22" si="4">SUM(B16:R16)</f>
        <v>94</v>
      </c>
      <c r="T16" s="3">
        <f t="shared" ref="T16:T22" si="5">COUNT(B16:R16)</f>
        <v>14</v>
      </c>
      <c r="U16" s="3">
        <v>1</v>
      </c>
      <c r="V16" s="4">
        <f t="shared" ref="V16:V22" si="6">S16/(T16-U16)</f>
        <v>7.2307692307692308</v>
      </c>
      <c r="W16" s="4"/>
      <c r="X16" s="3"/>
      <c r="Y16" s="3"/>
      <c r="Z16" s="3"/>
      <c r="AA16" s="3">
        <v>3</v>
      </c>
      <c r="AB16" s="3">
        <f t="shared" si="3"/>
        <v>17</v>
      </c>
      <c r="AC16" s="3"/>
      <c r="AD16" s="6">
        <v>166</v>
      </c>
    </row>
    <row r="17" spans="1:30" x14ac:dyDescent="0.25">
      <c r="A17" s="3" t="s">
        <v>507</v>
      </c>
      <c r="B17" s="23">
        <v>73</v>
      </c>
      <c r="C17" s="23">
        <v>1</v>
      </c>
      <c r="D17" s="11">
        <v>0</v>
      </c>
      <c r="E17" s="11">
        <v>1</v>
      </c>
      <c r="F17" s="11">
        <v>3</v>
      </c>
      <c r="G17" s="11">
        <v>19</v>
      </c>
      <c r="H17" s="11">
        <v>1</v>
      </c>
      <c r="I17" s="11">
        <v>0</v>
      </c>
      <c r="J17" s="11">
        <v>0</v>
      </c>
      <c r="K17" s="11"/>
      <c r="L17" s="11"/>
      <c r="M17" s="11"/>
      <c r="N17" s="11"/>
      <c r="O17" s="11"/>
      <c r="P17" s="11"/>
      <c r="Q17" s="11"/>
      <c r="R17" s="11"/>
      <c r="S17" s="3">
        <f t="shared" si="4"/>
        <v>98</v>
      </c>
      <c r="T17" s="3">
        <f t="shared" si="5"/>
        <v>9</v>
      </c>
      <c r="U17" s="3">
        <v>2</v>
      </c>
      <c r="V17" s="4">
        <f t="shared" si="6"/>
        <v>14</v>
      </c>
      <c r="W17" s="4"/>
      <c r="X17" s="3"/>
      <c r="Y17" s="3">
        <v>1</v>
      </c>
      <c r="Z17" s="3"/>
      <c r="AA17" s="3">
        <v>3</v>
      </c>
      <c r="AB17" s="3">
        <f t="shared" si="3"/>
        <v>12</v>
      </c>
      <c r="AC17" s="3"/>
      <c r="AD17" s="6">
        <v>58</v>
      </c>
    </row>
    <row r="18" spans="1:30" x14ac:dyDescent="0.25">
      <c r="A18" s="3" t="s">
        <v>508</v>
      </c>
      <c r="B18" s="11">
        <v>9</v>
      </c>
      <c r="C18" s="11">
        <v>4</v>
      </c>
      <c r="D18" s="23">
        <v>5</v>
      </c>
      <c r="E18" s="23">
        <v>10</v>
      </c>
      <c r="F18" s="23">
        <v>13</v>
      </c>
      <c r="G18" s="11">
        <v>1</v>
      </c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3">
        <f t="shared" si="4"/>
        <v>42</v>
      </c>
      <c r="T18" s="3">
        <f t="shared" si="5"/>
        <v>6</v>
      </c>
      <c r="U18" s="3">
        <v>3</v>
      </c>
      <c r="V18" s="4">
        <f t="shared" si="6"/>
        <v>14</v>
      </c>
      <c r="W18" s="4"/>
      <c r="X18" s="3"/>
      <c r="Y18" s="3"/>
      <c r="Z18" s="3"/>
      <c r="AA18" s="3">
        <v>2</v>
      </c>
      <c r="AB18" s="3">
        <f t="shared" si="3"/>
        <v>8</v>
      </c>
      <c r="AC18" s="3"/>
      <c r="AD18" s="6">
        <v>60</v>
      </c>
    </row>
    <row r="19" spans="1:30" x14ac:dyDescent="0.25">
      <c r="A19" s="3" t="s">
        <v>432</v>
      </c>
      <c r="B19" s="11">
        <v>15</v>
      </c>
      <c r="C19" s="11">
        <v>4</v>
      </c>
      <c r="D19" s="11">
        <v>14</v>
      </c>
      <c r="E19" s="11">
        <v>58</v>
      </c>
      <c r="F19" s="11">
        <v>101</v>
      </c>
      <c r="G19" s="23">
        <v>42</v>
      </c>
      <c r="H19" s="11">
        <v>50</v>
      </c>
      <c r="I19" s="11">
        <v>25</v>
      </c>
      <c r="J19" s="11">
        <v>7</v>
      </c>
      <c r="K19" s="23">
        <v>27</v>
      </c>
      <c r="L19" s="11">
        <v>15</v>
      </c>
      <c r="M19" s="11">
        <v>26</v>
      </c>
      <c r="N19" s="11">
        <v>22</v>
      </c>
      <c r="O19" s="11">
        <v>0</v>
      </c>
      <c r="P19" s="11">
        <v>14</v>
      </c>
      <c r="Q19" s="11">
        <v>18</v>
      </c>
      <c r="R19" s="11"/>
      <c r="S19" s="3">
        <f t="shared" si="4"/>
        <v>438</v>
      </c>
      <c r="T19" s="3">
        <f t="shared" si="5"/>
        <v>16</v>
      </c>
      <c r="U19" s="3">
        <v>2</v>
      </c>
      <c r="V19" s="4">
        <f t="shared" si="6"/>
        <v>31.285714285714285</v>
      </c>
      <c r="W19" s="4"/>
      <c r="X19" s="3">
        <v>1</v>
      </c>
      <c r="Y19" s="3">
        <v>2</v>
      </c>
      <c r="Z19" s="3">
        <v>4</v>
      </c>
      <c r="AA19" s="3"/>
      <c r="AB19" s="3">
        <f t="shared" si="3"/>
        <v>16</v>
      </c>
      <c r="AC19" s="3"/>
      <c r="AD19" s="6">
        <v>127</v>
      </c>
    </row>
    <row r="20" spans="1:30" x14ac:dyDescent="0.25">
      <c r="A20" s="3" t="s">
        <v>370</v>
      </c>
      <c r="B20" s="11">
        <v>50</v>
      </c>
      <c r="C20" s="23">
        <v>26</v>
      </c>
      <c r="D20" s="11">
        <v>30</v>
      </c>
      <c r="E20" s="11">
        <v>14</v>
      </c>
      <c r="F20" s="11">
        <v>8</v>
      </c>
      <c r="G20" s="11">
        <v>84</v>
      </c>
      <c r="H20" s="11">
        <v>60</v>
      </c>
      <c r="I20" s="11">
        <v>20</v>
      </c>
      <c r="J20" s="11">
        <v>3</v>
      </c>
      <c r="K20" s="23">
        <v>31</v>
      </c>
      <c r="L20" s="23">
        <v>30</v>
      </c>
      <c r="M20" s="23">
        <v>30</v>
      </c>
      <c r="N20" s="11">
        <v>90</v>
      </c>
      <c r="O20" s="11">
        <v>78</v>
      </c>
      <c r="P20" s="11">
        <v>0</v>
      </c>
      <c r="Q20" s="11">
        <v>10</v>
      </c>
      <c r="R20" s="11"/>
      <c r="S20" s="3">
        <f t="shared" si="4"/>
        <v>564</v>
      </c>
      <c r="T20" s="3">
        <f t="shared" si="5"/>
        <v>16</v>
      </c>
      <c r="U20" s="3">
        <v>4</v>
      </c>
      <c r="V20" s="4">
        <f t="shared" si="6"/>
        <v>47</v>
      </c>
      <c r="W20" s="4"/>
      <c r="X20" s="3"/>
      <c r="Y20" s="3">
        <v>5</v>
      </c>
      <c r="Z20" s="3">
        <v>5</v>
      </c>
      <c r="AA20" s="3"/>
      <c r="AB20" s="3">
        <f t="shared" si="3"/>
        <v>16</v>
      </c>
      <c r="AC20" s="3"/>
      <c r="AD20" s="6">
        <v>113</v>
      </c>
    </row>
    <row r="21" spans="1:30" x14ac:dyDescent="0.25">
      <c r="A21" s="3" t="s">
        <v>642</v>
      </c>
      <c r="B21" s="11">
        <v>2</v>
      </c>
      <c r="C21" s="11">
        <v>3</v>
      </c>
      <c r="D21" s="11">
        <v>3</v>
      </c>
      <c r="E21" s="23">
        <v>1</v>
      </c>
      <c r="F21" s="11">
        <v>8</v>
      </c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3">
        <f t="shared" si="4"/>
        <v>17</v>
      </c>
      <c r="T21" s="3">
        <f t="shared" si="5"/>
        <v>5</v>
      </c>
      <c r="U21" s="3">
        <v>1</v>
      </c>
      <c r="V21" s="4">
        <f t="shared" si="6"/>
        <v>4.25</v>
      </c>
      <c r="W21" s="4"/>
      <c r="X21" s="3"/>
      <c r="Y21" s="3"/>
      <c r="Z21" s="3"/>
      <c r="AA21" s="3">
        <v>2</v>
      </c>
      <c r="AB21" s="3">
        <f>T21+AA21</f>
        <v>7</v>
      </c>
      <c r="AC21" s="3"/>
      <c r="AD21" s="6">
        <v>152</v>
      </c>
    </row>
    <row r="22" spans="1:30" x14ac:dyDescent="0.25">
      <c r="A22" s="3" t="s">
        <v>509</v>
      </c>
      <c r="B22" s="11">
        <v>0</v>
      </c>
      <c r="C22" s="23">
        <v>1</v>
      </c>
      <c r="D22" s="11">
        <v>0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3">
        <f t="shared" si="4"/>
        <v>1</v>
      </c>
      <c r="T22" s="3">
        <f t="shared" si="5"/>
        <v>3</v>
      </c>
      <c r="U22" s="3">
        <v>1</v>
      </c>
      <c r="V22" s="4">
        <f t="shared" si="6"/>
        <v>0.5</v>
      </c>
      <c r="W22" s="4"/>
      <c r="X22" s="3"/>
      <c r="Y22" s="3"/>
      <c r="Z22" s="3"/>
      <c r="AA22" s="3">
        <v>4</v>
      </c>
      <c r="AB22" s="3">
        <f>T22+AA22</f>
        <v>7</v>
      </c>
      <c r="AC22" s="3"/>
      <c r="AD22" s="6">
        <v>61</v>
      </c>
    </row>
    <row r="23" spans="1:30" x14ac:dyDescent="0.25">
      <c r="A23" s="3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3"/>
      <c r="T23" s="3"/>
      <c r="U23" s="3"/>
      <c r="V23" s="4"/>
      <c r="W23" s="4"/>
      <c r="X23" s="3"/>
      <c r="Y23" s="3"/>
      <c r="Z23" s="3"/>
      <c r="AA23" s="3"/>
      <c r="AB23" s="3"/>
      <c r="AC23" s="3"/>
      <c r="AD23" s="6"/>
    </row>
    <row r="24" spans="1:30" x14ac:dyDescent="0.25">
      <c r="A24" s="6" t="s">
        <v>281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3"/>
      <c r="T24" s="3"/>
      <c r="U24" s="3"/>
      <c r="V24" s="4"/>
      <c r="W24" s="3"/>
      <c r="X24" s="3"/>
      <c r="Y24" s="3"/>
      <c r="Z24" s="3"/>
      <c r="AA24" s="3"/>
      <c r="AB24" s="3"/>
      <c r="AC24" s="3"/>
      <c r="AD24" s="6"/>
    </row>
    <row r="25" spans="1:30" x14ac:dyDescent="0.25">
      <c r="A25" s="3" t="s">
        <v>615</v>
      </c>
      <c r="B25" s="11">
        <v>2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3">
        <f>SUM(B25:R25)</f>
        <v>2</v>
      </c>
      <c r="T25" s="3">
        <f>COUNT(B25:R25)</f>
        <v>1</v>
      </c>
      <c r="U25" s="3"/>
      <c r="V25" s="4"/>
      <c r="W25" s="4"/>
      <c r="X25" s="3"/>
      <c r="Y25" s="3"/>
      <c r="Z25" s="3"/>
      <c r="AA25" s="3">
        <v>1</v>
      </c>
      <c r="AB25" s="3">
        <f>T25+AA25</f>
        <v>2</v>
      </c>
      <c r="AC25" s="3"/>
      <c r="AD25" s="6">
        <v>149</v>
      </c>
    </row>
    <row r="26" spans="1:30" x14ac:dyDescent="0.25">
      <c r="A26" s="3" t="s">
        <v>715</v>
      </c>
      <c r="B26">
        <v>3</v>
      </c>
      <c r="S26" s="3">
        <f t="shared" ref="S26:S36" si="7">SUM(B26:R26)</f>
        <v>3</v>
      </c>
      <c r="T26" s="3">
        <f t="shared" ref="T26:T36" si="8">COUNT(B26:R26)</f>
        <v>1</v>
      </c>
      <c r="AB26" s="3">
        <f t="shared" si="3"/>
        <v>1</v>
      </c>
      <c r="AD26" s="6">
        <v>172</v>
      </c>
    </row>
    <row r="27" spans="1:30" x14ac:dyDescent="0.25">
      <c r="A27" s="3" t="s">
        <v>11</v>
      </c>
      <c r="B27">
        <v>2</v>
      </c>
      <c r="C27">
        <v>12</v>
      </c>
      <c r="S27" s="3">
        <f t="shared" si="7"/>
        <v>14</v>
      </c>
      <c r="T27" s="3">
        <f t="shared" si="8"/>
        <v>2</v>
      </c>
      <c r="AB27" s="3">
        <f t="shared" si="3"/>
        <v>2</v>
      </c>
      <c r="AD27" s="6">
        <v>63</v>
      </c>
    </row>
    <row r="28" spans="1:30" x14ac:dyDescent="0.25">
      <c r="A28" s="3" t="s">
        <v>716</v>
      </c>
      <c r="B28">
        <v>2</v>
      </c>
      <c r="S28" s="3">
        <f t="shared" si="7"/>
        <v>2</v>
      </c>
      <c r="T28" s="3">
        <f t="shared" si="8"/>
        <v>1</v>
      </c>
      <c r="AB28" s="3">
        <f t="shared" si="3"/>
        <v>1</v>
      </c>
      <c r="AD28" s="6">
        <v>173</v>
      </c>
    </row>
    <row r="29" spans="1:30" x14ac:dyDescent="0.25">
      <c r="A29" s="3" t="s">
        <v>104</v>
      </c>
      <c r="B29" s="11">
        <v>0</v>
      </c>
      <c r="C29" s="23">
        <v>5</v>
      </c>
      <c r="D29" s="11">
        <v>32</v>
      </c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3">
        <f t="shared" si="7"/>
        <v>37</v>
      </c>
      <c r="T29" s="3">
        <f t="shared" si="8"/>
        <v>3</v>
      </c>
      <c r="U29" s="3">
        <v>1</v>
      </c>
      <c r="V29" s="4"/>
      <c r="W29" s="4"/>
      <c r="X29" s="3"/>
      <c r="Y29" s="3"/>
      <c r="Z29" s="3">
        <v>1</v>
      </c>
      <c r="AA29" s="3"/>
      <c r="AB29" s="3">
        <f t="shared" ref="AB29:AB35" si="9">T29+AA29</f>
        <v>3</v>
      </c>
      <c r="AC29" s="3"/>
      <c r="AD29" s="6">
        <v>91</v>
      </c>
    </row>
    <row r="30" spans="1:30" x14ac:dyDescent="0.25">
      <c r="A30" s="3" t="s">
        <v>706</v>
      </c>
      <c r="B30" s="11">
        <v>1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3">
        <f t="shared" si="7"/>
        <v>1</v>
      </c>
      <c r="T30" s="3">
        <f t="shared" si="8"/>
        <v>1</v>
      </c>
      <c r="U30" s="3"/>
      <c r="V30" s="4"/>
      <c r="W30" s="4"/>
      <c r="X30" s="3"/>
      <c r="Y30" s="3"/>
      <c r="Z30" s="3"/>
      <c r="AA30" s="3">
        <v>2</v>
      </c>
      <c r="AB30" s="3">
        <f t="shared" si="9"/>
        <v>3</v>
      </c>
      <c r="AC30" s="3"/>
      <c r="AD30" s="15">
        <v>168</v>
      </c>
    </row>
    <row r="31" spans="1:30" x14ac:dyDescent="0.25">
      <c r="A31" s="3" t="s">
        <v>453</v>
      </c>
      <c r="B31" s="11">
        <v>0</v>
      </c>
      <c r="C31" s="11">
        <v>2</v>
      </c>
      <c r="D31" s="11">
        <v>59</v>
      </c>
      <c r="E31" s="11">
        <v>17</v>
      </c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3">
        <f t="shared" si="7"/>
        <v>78</v>
      </c>
      <c r="T31" s="3">
        <f t="shared" si="8"/>
        <v>4</v>
      </c>
      <c r="U31" s="3"/>
      <c r="V31" s="4"/>
      <c r="W31" s="4"/>
      <c r="X31" s="3"/>
      <c r="Y31" s="3">
        <v>1</v>
      </c>
      <c r="Z31" s="3"/>
      <c r="AA31" s="3"/>
      <c r="AB31" s="3">
        <f t="shared" si="9"/>
        <v>4</v>
      </c>
      <c r="AC31" s="3"/>
      <c r="AD31" s="6">
        <v>133</v>
      </c>
    </row>
    <row r="32" spans="1:30" x14ac:dyDescent="0.25">
      <c r="A32" s="3" t="s">
        <v>712</v>
      </c>
      <c r="B32" s="23">
        <v>6</v>
      </c>
      <c r="C32" s="11">
        <v>2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3">
        <f t="shared" si="7"/>
        <v>8</v>
      </c>
      <c r="T32" s="3">
        <f t="shared" si="8"/>
        <v>2</v>
      </c>
      <c r="U32" s="3">
        <v>1</v>
      </c>
      <c r="V32" s="4"/>
      <c r="W32" s="4"/>
      <c r="X32" s="3"/>
      <c r="Y32" s="3"/>
      <c r="Z32" s="3"/>
      <c r="AA32" s="3">
        <v>1</v>
      </c>
      <c r="AB32" s="3">
        <f t="shared" si="9"/>
        <v>3</v>
      </c>
      <c r="AC32" s="3"/>
      <c r="AD32" s="6">
        <v>171</v>
      </c>
    </row>
    <row r="33" spans="1:30" x14ac:dyDescent="0.25">
      <c r="A33" s="3" t="s">
        <v>503</v>
      </c>
      <c r="B33" s="23">
        <v>1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3">
        <f t="shared" si="7"/>
        <v>1</v>
      </c>
      <c r="T33" s="3">
        <f t="shared" si="8"/>
        <v>1</v>
      </c>
      <c r="U33" s="3">
        <v>1</v>
      </c>
      <c r="V33" s="4"/>
      <c r="W33" s="4"/>
      <c r="X33" s="3"/>
      <c r="Y33" s="3"/>
      <c r="Z33" s="3"/>
      <c r="AA33" s="3">
        <v>2</v>
      </c>
      <c r="AB33" s="3">
        <f t="shared" si="9"/>
        <v>3</v>
      </c>
      <c r="AC33" s="3"/>
      <c r="AD33" s="6">
        <v>8</v>
      </c>
    </row>
    <row r="34" spans="1:30" x14ac:dyDescent="0.25">
      <c r="A34" s="3" t="s">
        <v>708</v>
      </c>
      <c r="B34" s="23">
        <v>0</v>
      </c>
      <c r="C34" s="23">
        <v>0</v>
      </c>
      <c r="D34" s="23">
        <v>2</v>
      </c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3">
        <f t="shared" si="7"/>
        <v>2</v>
      </c>
      <c r="T34" s="3">
        <f t="shared" si="8"/>
        <v>3</v>
      </c>
      <c r="U34" s="3">
        <v>3</v>
      </c>
      <c r="V34" s="4"/>
      <c r="W34" s="4"/>
      <c r="X34" s="3"/>
      <c r="Y34" s="3"/>
      <c r="Z34" s="3"/>
      <c r="AA34" s="3">
        <v>1</v>
      </c>
      <c r="AB34" s="3">
        <f t="shared" si="9"/>
        <v>4</v>
      </c>
      <c r="AC34" s="3"/>
      <c r="AD34" s="6">
        <v>170</v>
      </c>
    </row>
    <row r="35" spans="1:30" x14ac:dyDescent="0.25">
      <c r="A35" s="3" t="s">
        <v>369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3">
        <f t="shared" si="7"/>
        <v>0</v>
      </c>
      <c r="T35" s="3">
        <f t="shared" si="8"/>
        <v>0</v>
      </c>
      <c r="U35" s="3"/>
      <c r="V35" s="4"/>
      <c r="W35" s="4"/>
      <c r="X35" s="3"/>
      <c r="Y35" s="3"/>
      <c r="Z35" s="3"/>
      <c r="AA35" s="3"/>
      <c r="AB35" s="3">
        <f t="shared" si="9"/>
        <v>0</v>
      </c>
      <c r="AC35" s="3"/>
      <c r="AD35" s="6">
        <v>111</v>
      </c>
    </row>
    <row r="36" spans="1:30" x14ac:dyDescent="0.25">
      <c r="A36" s="3" t="s">
        <v>707</v>
      </c>
      <c r="B36" s="11">
        <v>0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3">
        <f t="shared" si="7"/>
        <v>0</v>
      </c>
      <c r="T36" s="3">
        <f t="shared" si="8"/>
        <v>1</v>
      </c>
      <c r="U36" s="3"/>
      <c r="V36" s="4"/>
      <c r="W36" s="3"/>
      <c r="X36" s="3"/>
      <c r="Y36" s="3"/>
      <c r="Z36" s="3"/>
      <c r="AA36" s="3">
        <v>1</v>
      </c>
      <c r="AB36" s="3">
        <f t="shared" si="3"/>
        <v>2</v>
      </c>
      <c r="AC36" s="3"/>
      <c r="AD36" s="15">
        <v>169</v>
      </c>
    </row>
    <row r="37" spans="1:30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>
        <f>SUM(S3:S36)</f>
        <v>2768</v>
      </c>
      <c r="T37" s="3">
        <f>SUM(T3:T36)</f>
        <v>196</v>
      </c>
      <c r="U37" s="3">
        <f>SUM(U3:U36)</f>
        <v>40</v>
      </c>
      <c r="V37" s="4">
        <f>S37/(T37-U37)</f>
        <v>17.743589743589745</v>
      </c>
      <c r="W37" s="4"/>
      <c r="X37" s="3">
        <f>SUM(X3:X36)</f>
        <v>1</v>
      </c>
      <c r="Y37" s="3">
        <f>SUM(Y3:Y36)</f>
        <v>12</v>
      </c>
      <c r="Z37" s="3">
        <f>SUM(Z3:Z36)</f>
        <v>25</v>
      </c>
      <c r="AA37" s="3">
        <f>SUM(AA3:AA36)</f>
        <v>55</v>
      </c>
      <c r="AB37" s="3">
        <f>SUM(AB3:AB36)</f>
        <v>251</v>
      </c>
      <c r="AC37" s="3"/>
      <c r="AD37" s="3"/>
    </row>
    <row r="38" spans="1:30" x14ac:dyDescent="0.25">
      <c r="A38" s="3"/>
      <c r="L38" s="3"/>
      <c r="M38" s="3"/>
      <c r="N38" s="3"/>
      <c r="O38" s="3"/>
      <c r="P38" s="3"/>
      <c r="Q38" s="3"/>
      <c r="R38" s="3"/>
      <c r="S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0" x14ac:dyDescent="0.25">
      <c r="A39" s="3"/>
      <c r="L39" s="3"/>
      <c r="M39" s="3"/>
      <c r="N39" s="3"/>
      <c r="O39" s="3"/>
      <c r="P39" s="3"/>
      <c r="Q39" s="3"/>
      <c r="R39" s="3"/>
      <c r="S39" s="6" t="s">
        <v>26</v>
      </c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  <row r="40" spans="1:30" x14ac:dyDescent="0.25">
      <c r="A40" s="3"/>
      <c r="L40" s="3"/>
      <c r="M40" s="3"/>
      <c r="N40" s="3"/>
      <c r="O40" s="3"/>
      <c r="P40" s="3"/>
      <c r="Q40" s="3"/>
      <c r="R40" s="3"/>
      <c r="S40" s="3" t="s">
        <v>439</v>
      </c>
      <c r="T40" s="3"/>
      <c r="U40" s="3"/>
      <c r="V40" s="3">
        <v>101</v>
      </c>
      <c r="W40" s="3" t="s">
        <v>32</v>
      </c>
      <c r="X40" s="3"/>
      <c r="Y40" s="3"/>
      <c r="Z40" s="3" t="s">
        <v>710</v>
      </c>
      <c r="AA40" s="3"/>
      <c r="AB40" s="3"/>
      <c r="AC40" s="3"/>
      <c r="AD40" s="3"/>
    </row>
    <row r="41" spans="1:30" x14ac:dyDescent="0.25">
      <c r="A41" s="3"/>
      <c r="L41" s="3"/>
      <c r="M41" s="3"/>
      <c r="N41" s="3"/>
      <c r="O41" s="3"/>
      <c r="P41" s="3"/>
      <c r="Q41" s="3"/>
      <c r="R41" s="3"/>
      <c r="S41" s="3" t="s">
        <v>385</v>
      </c>
      <c r="T41" s="3"/>
      <c r="U41" s="3"/>
      <c r="V41" s="3">
        <v>90</v>
      </c>
      <c r="W41" s="3" t="s">
        <v>586</v>
      </c>
      <c r="X41" s="3"/>
      <c r="Y41" s="3"/>
      <c r="Z41" s="3" t="s">
        <v>695</v>
      </c>
      <c r="AA41" s="3"/>
      <c r="AB41" s="3"/>
      <c r="AC41" s="3"/>
      <c r="AD41" s="3"/>
    </row>
    <row r="42" spans="1:30" x14ac:dyDescent="0.25">
      <c r="A42" s="3"/>
      <c r="L42" s="3"/>
      <c r="M42" s="3"/>
      <c r="N42" s="3"/>
      <c r="O42" s="3"/>
      <c r="P42" s="3"/>
      <c r="Q42" s="3"/>
      <c r="R42" s="3"/>
      <c r="S42" s="3" t="s">
        <v>656</v>
      </c>
      <c r="T42" s="3"/>
      <c r="U42" s="3"/>
      <c r="V42" s="3">
        <v>85</v>
      </c>
      <c r="W42" s="3" t="s">
        <v>373</v>
      </c>
      <c r="X42" s="3"/>
      <c r="Y42" s="3"/>
      <c r="Z42" s="3" t="s">
        <v>481</v>
      </c>
      <c r="AA42" s="3"/>
      <c r="AB42" s="3"/>
      <c r="AC42" s="3"/>
      <c r="AD42" s="3"/>
    </row>
    <row r="43" spans="1:30" x14ac:dyDescent="0.25">
      <c r="A43" s="3"/>
      <c r="L43" s="3"/>
      <c r="M43" s="3"/>
      <c r="N43" s="3"/>
      <c r="O43" s="3"/>
      <c r="P43" s="3"/>
      <c r="Q43" s="3"/>
      <c r="R43" s="3"/>
      <c r="S43" s="3" t="s">
        <v>385</v>
      </c>
      <c r="T43" s="3"/>
      <c r="U43" s="3"/>
      <c r="V43" s="3">
        <v>84</v>
      </c>
      <c r="W43" s="3" t="s">
        <v>595</v>
      </c>
      <c r="X43" s="3"/>
      <c r="Y43" s="3"/>
      <c r="Z43" s="3" t="s">
        <v>90</v>
      </c>
      <c r="AA43" s="3"/>
      <c r="AB43" s="3"/>
      <c r="AC43" s="3"/>
      <c r="AD43" s="3"/>
    </row>
    <row r="44" spans="1:30" x14ac:dyDescent="0.25">
      <c r="A44" s="3"/>
      <c r="L44" s="3"/>
      <c r="M44" s="3"/>
      <c r="N44" s="3"/>
      <c r="O44" s="3"/>
      <c r="P44" s="3"/>
      <c r="Q44" s="3"/>
      <c r="R44" s="3"/>
      <c r="S44" s="3" t="s">
        <v>385</v>
      </c>
      <c r="T44" s="3"/>
      <c r="U44" s="3"/>
      <c r="V44" s="3">
        <v>78</v>
      </c>
      <c r="W44" s="3" t="s">
        <v>32</v>
      </c>
      <c r="X44" s="3"/>
      <c r="Y44" s="3"/>
      <c r="Z44" s="3" t="s">
        <v>717</v>
      </c>
      <c r="AA44" s="3"/>
      <c r="AB44" s="3"/>
      <c r="AC44" s="3"/>
      <c r="AD44" s="3"/>
    </row>
    <row r="45" spans="1:30" x14ac:dyDescent="0.25">
      <c r="A45" s="3"/>
      <c r="L45" s="3"/>
      <c r="M45" s="3"/>
      <c r="N45" s="3"/>
      <c r="O45" s="3"/>
      <c r="P45" s="3"/>
      <c r="Q45" s="3"/>
      <c r="R45" s="3"/>
      <c r="S45" s="3" t="s">
        <v>20</v>
      </c>
      <c r="T45" s="3"/>
      <c r="U45" s="3"/>
      <c r="V45" s="5" t="s">
        <v>685</v>
      </c>
      <c r="W45" s="3" t="s">
        <v>419</v>
      </c>
      <c r="X45" s="3"/>
      <c r="Y45" s="3"/>
      <c r="Z45" s="3" t="s">
        <v>709</v>
      </c>
      <c r="AA45" s="3"/>
      <c r="AB45" s="3"/>
      <c r="AC45" s="3"/>
      <c r="AD45" s="3"/>
    </row>
    <row r="46" spans="1:30" x14ac:dyDescent="0.25">
      <c r="A46" s="3"/>
      <c r="L46" s="3"/>
      <c r="M46" s="3"/>
      <c r="N46" s="3"/>
      <c r="O46" s="3"/>
      <c r="P46" s="3"/>
      <c r="Q46" s="3"/>
      <c r="R46" s="3"/>
      <c r="S46" s="3" t="s">
        <v>656</v>
      </c>
      <c r="T46" s="3"/>
      <c r="U46" s="3"/>
      <c r="V46" s="5">
        <v>72</v>
      </c>
      <c r="W46" s="3" t="s">
        <v>623</v>
      </c>
      <c r="X46" s="3"/>
      <c r="Y46" s="3"/>
      <c r="Z46" s="3" t="s">
        <v>483</v>
      </c>
      <c r="AA46" s="3"/>
      <c r="AB46" s="3"/>
      <c r="AC46" s="3"/>
      <c r="AD46" s="3"/>
    </row>
    <row r="47" spans="1:30" x14ac:dyDescent="0.25">
      <c r="A47" s="3"/>
      <c r="L47" s="3"/>
      <c r="M47" s="3"/>
      <c r="N47" s="3"/>
      <c r="O47" s="3"/>
      <c r="P47" s="3"/>
      <c r="Q47" s="3"/>
      <c r="R47" s="3"/>
      <c r="S47" s="3" t="s">
        <v>139</v>
      </c>
      <c r="T47" s="3"/>
      <c r="U47" s="3"/>
      <c r="V47" s="5" t="s">
        <v>629</v>
      </c>
      <c r="W47" s="3" t="s">
        <v>623</v>
      </c>
      <c r="X47" s="3"/>
      <c r="Y47" s="3"/>
      <c r="Z47" s="3" t="s">
        <v>483</v>
      </c>
      <c r="AA47" s="3"/>
      <c r="AB47" s="3"/>
      <c r="AC47" s="3"/>
      <c r="AD47" s="3"/>
    </row>
    <row r="48" spans="1:30" x14ac:dyDescent="0.25">
      <c r="A48" s="3"/>
      <c r="L48" s="3"/>
      <c r="M48" s="3"/>
      <c r="N48" s="3"/>
      <c r="O48" s="3"/>
      <c r="P48" s="3"/>
      <c r="Q48" s="3"/>
      <c r="R48" s="3"/>
      <c r="S48" s="3" t="s">
        <v>385</v>
      </c>
      <c r="T48" s="3"/>
      <c r="U48" s="3"/>
      <c r="V48" s="5">
        <v>60</v>
      </c>
      <c r="W48" s="3" t="s">
        <v>68</v>
      </c>
      <c r="X48" s="3"/>
      <c r="Y48" s="3"/>
      <c r="Z48" s="3" t="s">
        <v>711</v>
      </c>
      <c r="AA48" s="3"/>
      <c r="AB48" s="3"/>
      <c r="AC48" s="3"/>
      <c r="AD48" s="3"/>
    </row>
    <row r="49" spans="1:30" x14ac:dyDescent="0.25">
      <c r="A49" s="3"/>
      <c r="L49" s="3"/>
      <c r="M49" s="3"/>
      <c r="N49" s="3"/>
      <c r="O49" s="3"/>
      <c r="P49" s="3"/>
      <c r="Q49" s="3"/>
      <c r="R49" s="3"/>
      <c r="S49" s="3" t="s">
        <v>459</v>
      </c>
      <c r="T49" s="3"/>
      <c r="U49" s="3"/>
      <c r="V49" s="5">
        <v>59</v>
      </c>
      <c r="W49" s="3" t="s">
        <v>699</v>
      </c>
      <c r="X49" s="3"/>
      <c r="Y49" s="3"/>
      <c r="Z49" s="3" t="s">
        <v>722</v>
      </c>
      <c r="AA49" s="3"/>
      <c r="AB49" s="3"/>
      <c r="AC49" s="3"/>
      <c r="AD49" s="3"/>
    </row>
    <row r="50" spans="1:30" x14ac:dyDescent="0.25">
      <c r="A50" s="3"/>
      <c r="L50" s="3"/>
      <c r="M50" s="3"/>
      <c r="N50" s="3"/>
      <c r="O50" s="3"/>
      <c r="P50" s="3"/>
      <c r="Q50" s="3"/>
      <c r="R50" s="3"/>
      <c r="S50" s="3" t="s">
        <v>439</v>
      </c>
      <c r="T50" s="3"/>
      <c r="U50" s="3"/>
      <c r="V50" s="3">
        <v>58</v>
      </c>
      <c r="W50" s="3" t="s">
        <v>419</v>
      </c>
      <c r="X50" s="3"/>
      <c r="Y50" s="3"/>
      <c r="Z50" s="3" t="s">
        <v>709</v>
      </c>
      <c r="AA50" s="3"/>
      <c r="AB50" s="3"/>
      <c r="AC50" s="3"/>
      <c r="AD50" s="3"/>
    </row>
    <row r="51" spans="1:30" x14ac:dyDescent="0.25">
      <c r="A51" s="3"/>
      <c r="L51" s="3"/>
      <c r="M51" s="3"/>
      <c r="N51" s="3"/>
      <c r="O51" s="6"/>
      <c r="P51" s="6"/>
      <c r="Q51" s="6"/>
      <c r="R51" s="6"/>
      <c r="S51" s="3" t="s">
        <v>439</v>
      </c>
      <c r="T51" s="3"/>
      <c r="U51" s="3"/>
      <c r="V51" s="3">
        <v>50</v>
      </c>
      <c r="W51" s="3" t="s">
        <v>595</v>
      </c>
      <c r="X51" s="3"/>
      <c r="Y51" s="3"/>
      <c r="Z51" s="3" t="s">
        <v>90</v>
      </c>
      <c r="AA51" s="3"/>
      <c r="AB51" s="3"/>
      <c r="AC51" s="3"/>
      <c r="AD51" s="3"/>
    </row>
    <row r="52" spans="1:30" x14ac:dyDescent="0.25">
      <c r="A52" s="3"/>
      <c r="B52" s="6"/>
      <c r="C52" s="3"/>
      <c r="D52" s="3"/>
      <c r="E52" s="15"/>
      <c r="F52" s="6"/>
      <c r="G52" s="6"/>
      <c r="H52" s="6"/>
      <c r="I52" s="6"/>
      <c r="J52" s="3"/>
      <c r="L52" s="3"/>
      <c r="M52" s="3"/>
      <c r="N52" s="3"/>
      <c r="O52" s="6"/>
      <c r="P52" s="6"/>
      <c r="Q52" s="6"/>
      <c r="R52" s="6"/>
      <c r="S52" s="3" t="s">
        <v>385</v>
      </c>
      <c r="T52" s="3"/>
      <c r="U52" s="3"/>
      <c r="V52" s="5">
        <v>50</v>
      </c>
      <c r="W52" s="3" t="s">
        <v>402</v>
      </c>
      <c r="X52" s="3"/>
      <c r="Y52" s="3"/>
      <c r="Z52" s="3" t="s">
        <v>430</v>
      </c>
      <c r="AA52" s="3"/>
      <c r="AB52" s="3"/>
      <c r="AC52" s="3"/>
      <c r="AD52" s="3"/>
    </row>
    <row r="53" spans="1:30" ht="13" x14ac:dyDescent="0.3">
      <c r="A53" s="3"/>
      <c r="B53" s="6"/>
      <c r="C53" s="26"/>
      <c r="D53" s="26"/>
      <c r="E53" s="15"/>
      <c r="F53" s="6"/>
      <c r="G53" s="26"/>
      <c r="H53" s="26"/>
      <c r="I53" s="6"/>
      <c r="J53" s="6"/>
      <c r="L53" s="6"/>
      <c r="M53" s="6"/>
      <c r="N53" s="6"/>
      <c r="O53" s="6"/>
      <c r="P53" s="6"/>
      <c r="Q53" s="6"/>
      <c r="R53" s="6"/>
      <c r="S53" s="6"/>
      <c r="T53" s="6"/>
      <c r="U53" s="3"/>
      <c r="V53" s="3"/>
      <c r="W53" s="3"/>
      <c r="X53" s="5"/>
      <c r="Y53" s="3"/>
      <c r="Z53" s="3"/>
      <c r="AA53" s="3"/>
      <c r="AB53" s="3"/>
      <c r="AC53" s="3"/>
      <c r="AD53" s="3"/>
    </row>
    <row r="54" spans="1:30" x14ac:dyDescent="0.25">
      <c r="A54" s="3"/>
      <c r="B54" s="6"/>
      <c r="E54" s="6"/>
      <c r="F54" s="6"/>
      <c r="I54" s="6"/>
      <c r="L54" s="6"/>
      <c r="M54" s="6"/>
      <c r="N54" s="6"/>
      <c r="S54" s="6"/>
      <c r="T54" s="6"/>
      <c r="U54" s="3"/>
      <c r="V54" s="3"/>
      <c r="W54" s="3"/>
      <c r="X54" s="5"/>
      <c r="Y54" s="3"/>
      <c r="Z54" s="3"/>
      <c r="AA54" s="3"/>
      <c r="AB54" s="3"/>
      <c r="AC54" s="3"/>
      <c r="AD54" s="3"/>
    </row>
    <row r="55" spans="1:30" ht="13" x14ac:dyDescent="0.3">
      <c r="A55" s="3"/>
      <c r="B55" s="6"/>
      <c r="C55" s="26"/>
      <c r="D55" s="26"/>
      <c r="E55" s="15"/>
      <c r="F55" s="6"/>
      <c r="G55" s="26"/>
      <c r="H55" s="26"/>
      <c r="I55" s="6"/>
      <c r="J55" s="6"/>
      <c r="L55" s="6"/>
      <c r="M55" s="6"/>
      <c r="N55" s="6"/>
      <c r="O55" s="6"/>
      <c r="P55" s="6"/>
      <c r="Q55" s="6"/>
      <c r="R55" s="6"/>
      <c r="S55" s="6"/>
      <c r="T55" s="3"/>
      <c r="U55" s="3"/>
      <c r="V55" s="3"/>
      <c r="W55" s="3"/>
      <c r="X55" s="5"/>
      <c r="Y55" s="3"/>
      <c r="Z55" s="3"/>
      <c r="AA55" s="3"/>
      <c r="AB55" s="3"/>
      <c r="AC55" s="3"/>
      <c r="AD55" s="3"/>
    </row>
    <row r="56" spans="1:30" ht="13" x14ac:dyDescent="0.3">
      <c r="A56" s="3"/>
      <c r="B56" s="6"/>
      <c r="C56" s="26"/>
      <c r="D56" s="26"/>
      <c r="E56" s="15"/>
      <c r="F56" s="6"/>
      <c r="G56" s="26"/>
      <c r="H56" s="26"/>
      <c r="I56" s="6"/>
      <c r="J56" s="6"/>
      <c r="L56" s="6"/>
      <c r="M56" s="6"/>
      <c r="N56" s="6"/>
      <c r="O56" s="6"/>
      <c r="P56" s="6"/>
      <c r="Q56" s="6"/>
      <c r="R56" s="3"/>
      <c r="S56" s="3"/>
      <c r="T56" s="3"/>
      <c r="U56" s="3"/>
      <c r="V56" s="3"/>
      <c r="W56" s="3"/>
      <c r="X56" s="5"/>
      <c r="Y56" s="3"/>
      <c r="Z56" s="3"/>
      <c r="AA56" s="3"/>
      <c r="AB56" s="3"/>
      <c r="AC56" s="3"/>
      <c r="AD56" s="3"/>
    </row>
    <row r="57" spans="1:30" ht="13" x14ac:dyDescent="0.3">
      <c r="A57" s="3"/>
      <c r="B57" s="6"/>
      <c r="C57" s="26"/>
      <c r="D57" s="26"/>
      <c r="E57" s="15"/>
      <c r="F57" s="6"/>
      <c r="G57" s="26"/>
      <c r="H57" s="26"/>
      <c r="I57" s="6"/>
      <c r="J57" s="6"/>
      <c r="L57" s="6"/>
      <c r="M57" s="6"/>
      <c r="N57" s="6"/>
      <c r="O57" s="6"/>
      <c r="P57" s="6"/>
      <c r="Q57" s="6"/>
      <c r="R57" s="3"/>
      <c r="S57" s="3"/>
      <c r="T57" s="3"/>
      <c r="U57" s="3"/>
      <c r="V57" s="3"/>
      <c r="W57" s="3"/>
      <c r="X57" s="5"/>
      <c r="Y57" s="3"/>
      <c r="Z57" s="3"/>
      <c r="AA57" s="3"/>
      <c r="AB57" s="3"/>
      <c r="AC57" s="3"/>
      <c r="AD57" s="3"/>
    </row>
  </sheetData>
  <pageMargins left="0.9055118110236221" right="0.31496062992125984" top="0.94488188976377963" bottom="0.74803149606299213" header="0.31496062992125984" footer="0.31496062992125984"/>
  <pageSetup paperSize="9" scale="9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G50"/>
  <sheetViews>
    <sheetView zoomScale="90" zoomScaleNormal="90" workbookViewId="0">
      <selection activeCell="V36" sqref="V36"/>
    </sheetView>
  </sheetViews>
  <sheetFormatPr defaultRowHeight="12.5" x14ac:dyDescent="0.25"/>
  <cols>
    <col min="1" max="1" width="11.36328125" customWidth="1"/>
    <col min="2" max="20" width="4.6328125" hidden="1" customWidth="1"/>
    <col min="21" max="21" width="5.453125" hidden="1" customWidth="1"/>
    <col min="22" max="25" width="4.6328125" customWidth="1"/>
    <col min="26" max="26" width="3.08984375" customWidth="1"/>
    <col min="27" max="31" width="4.6328125" customWidth="1"/>
    <col min="32" max="32" width="2.54296875" customWidth="1"/>
    <col min="33" max="33" width="4.6328125" customWidth="1"/>
  </cols>
  <sheetData>
    <row r="1" spans="1:33" ht="15.5" x14ac:dyDescent="0.35">
      <c r="A1" s="8" t="s">
        <v>724</v>
      </c>
      <c r="B1" s="2"/>
      <c r="C1" s="2"/>
      <c r="D1" s="3"/>
      <c r="E1" s="3"/>
      <c r="F1" s="3"/>
      <c r="G1" s="3" t="s">
        <v>750</v>
      </c>
      <c r="H1" s="3"/>
      <c r="I1" s="3"/>
      <c r="J1" s="3"/>
      <c r="K1" s="22"/>
      <c r="L1" s="2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AB1" s="3"/>
      <c r="AC1" s="3" t="s">
        <v>57</v>
      </c>
      <c r="AD1" s="3"/>
      <c r="AE1" s="3"/>
      <c r="AF1" s="3"/>
      <c r="AG1" s="3"/>
    </row>
    <row r="2" spans="1:33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5" t="s">
        <v>0</v>
      </c>
      <c r="W2" s="5" t="s">
        <v>1</v>
      </c>
      <c r="X2" s="5" t="s">
        <v>2</v>
      </c>
      <c r="Y2" s="3" t="s">
        <v>3</v>
      </c>
      <c r="Z2" s="3"/>
      <c r="AA2" s="5" t="s">
        <v>54</v>
      </c>
      <c r="AB2" s="5" t="s">
        <v>4</v>
      </c>
      <c r="AC2" s="5" t="s">
        <v>5</v>
      </c>
      <c r="AD2" s="5" t="s">
        <v>6</v>
      </c>
      <c r="AE2" s="3" t="s">
        <v>342</v>
      </c>
      <c r="AF2" s="3"/>
      <c r="AG2" s="3"/>
    </row>
    <row r="3" spans="1:33" x14ac:dyDescent="0.25">
      <c r="A3" s="3" t="s">
        <v>738</v>
      </c>
      <c r="B3" s="11">
        <v>1</v>
      </c>
      <c r="C3" s="11">
        <v>5</v>
      </c>
      <c r="D3" s="11">
        <v>27</v>
      </c>
      <c r="E3" s="11">
        <v>11</v>
      </c>
      <c r="F3" s="11">
        <v>4</v>
      </c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3">
        <f>SUM(B3:U3)</f>
        <v>48</v>
      </c>
      <c r="W3" s="3">
        <f>COUNT(B3:U3)</f>
        <v>5</v>
      </c>
      <c r="X3" s="3"/>
      <c r="Y3" s="4">
        <f>V3/(W3-X3)</f>
        <v>9.6</v>
      </c>
      <c r="Z3" s="4"/>
      <c r="AA3" s="3"/>
      <c r="AB3" s="3"/>
      <c r="AC3" s="3">
        <v>1</v>
      </c>
      <c r="AD3" s="3"/>
      <c r="AE3" s="3">
        <f>W3+AD3</f>
        <v>5</v>
      </c>
      <c r="AF3" s="3"/>
      <c r="AG3" s="6">
        <v>178</v>
      </c>
    </row>
    <row r="4" spans="1:33" x14ac:dyDescent="0.25">
      <c r="A4" s="3" t="s">
        <v>393</v>
      </c>
      <c r="B4" s="11">
        <v>30</v>
      </c>
      <c r="C4" s="11">
        <v>7</v>
      </c>
      <c r="D4" s="25">
        <v>2</v>
      </c>
      <c r="E4" s="25">
        <v>16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3">
        <f t="shared" ref="V4:V21" si="0">SUM(B4:U4)</f>
        <v>55</v>
      </c>
      <c r="W4" s="3">
        <f t="shared" ref="W4:W21" si="1">COUNT(B4:U4)</f>
        <v>4</v>
      </c>
      <c r="X4" s="3">
        <v>2</v>
      </c>
      <c r="Y4" s="4">
        <f>V4/(W4-X4)</f>
        <v>27.5</v>
      </c>
      <c r="Z4" s="4"/>
      <c r="AA4" s="3"/>
      <c r="AB4" s="3"/>
      <c r="AC4" s="3">
        <v>1</v>
      </c>
      <c r="AD4" s="3"/>
      <c r="AE4" s="3">
        <f>W4+AD4</f>
        <v>4</v>
      </c>
      <c r="AF4" s="3"/>
      <c r="AG4" s="6">
        <v>116</v>
      </c>
    </row>
    <row r="5" spans="1:33" x14ac:dyDescent="0.25">
      <c r="A5" s="3" t="s">
        <v>727</v>
      </c>
      <c r="B5" s="11">
        <v>2</v>
      </c>
      <c r="C5" s="11">
        <v>0</v>
      </c>
      <c r="D5" s="25">
        <v>8</v>
      </c>
      <c r="E5" s="11">
        <v>2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3">
        <f t="shared" si="0"/>
        <v>12</v>
      </c>
      <c r="W5" s="3">
        <f t="shared" si="1"/>
        <v>4</v>
      </c>
      <c r="X5" s="3">
        <v>1</v>
      </c>
      <c r="Y5" s="4">
        <f>V5/(W5-X5)</f>
        <v>4</v>
      </c>
      <c r="Z5" s="4"/>
      <c r="AA5" s="3"/>
      <c r="AB5" s="3"/>
      <c r="AC5" s="3"/>
      <c r="AD5" s="3">
        <v>5</v>
      </c>
      <c r="AE5" s="3">
        <f>W5+AD5</f>
        <v>9</v>
      </c>
      <c r="AF5" s="3"/>
      <c r="AG5" s="6">
        <v>175</v>
      </c>
    </row>
    <row r="6" spans="1:33" x14ac:dyDescent="0.25">
      <c r="A6" s="3" t="s">
        <v>423</v>
      </c>
      <c r="B6" s="11">
        <v>0</v>
      </c>
      <c r="C6" s="11">
        <v>2</v>
      </c>
      <c r="D6" s="11">
        <v>4</v>
      </c>
      <c r="E6" s="11">
        <v>13</v>
      </c>
      <c r="F6" s="11">
        <v>16</v>
      </c>
      <c r="G6" s="11">
        <v>9</v>
      </c>
      <c r="H6" s="11">
        <v>9</v>
      </c>
      <c r="I6" s="11">
        <v>18</v>
      </c>
      <c r="J6" s="11">
        <v>17</v>
      </c>
      <c r="K6" s="11">
        <v>9</v>
      </c>
      <c r="L6" s="11"/>
      <c r="M6" s="11"/>
      <c r="N6" s="11"/>
      <c r="O6" s="11"/>
      <c r="P6" s="11"/>
      <c r="Q6" s="11"/>
      <c r="R6" s="11"/>
      <c r="S6" s="11"/>
      <c r="T6" s="11"/>
      <c r="U6" s="11"/>
      <c r="V6" s="3">
        <f t="shared" si="0"/>
        <v>97</v>
      </c>
      <c r="W6" s="3">
        <f t="shared" si="1"/>
        <v>10</v>
      </c>
      <c r="X6" s="3"/>
      <c r="Y6" s="4">
        <f>V6/(W6-X6)</f>
        <v>9.6999999999999993</v>
      </c>
      <c r="Z6" s="4"/>
      <c r="AA6" s="3"/>
      <c r="AB6" s="3"/>
      <c r="AC6" s="3"/>
      <c r="AD6" s="3"/>
      <c r="AE6" s="3">
        <f>W6+AD6</f>
        <v>10</v>
      </c>
      <c r="AF6" s="3"/>
      <c r="AG6" s="6">
        <v>125</v>
      </c>
    </row>
    <row r="7" spans="1:33" x14ac:dyDescent="0.25">
      <c r="A7" s="3" t="s">
        <v>494</v>
      </c>
      <c r="B7" s="11">
        <v>10</v>
      </c>
      <c r="C7" s="11">
        <v>10</v>
      </c>
      <c r="D7" s="25">
        <v>30</v>
      </c>
      <c r="E7" s="11">
        <v>0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3">
        <f t="shared" si="0"/>
        <v>50</v>
      </c>
      <c r="W7" s="3">
        <f t="shared" si="1"/>
        <v>4</v>
      </c>
      <c r="X7" s="3">
        <v>1</v>
      </c>
      <c r="Y7" s="4">
        <f t="shared" ref="Y7:Y20" si="2">V7/(W7-X7)</f>
        <v>16.666666666666668</v>
      </c>
      <c r="Z7" s="4"/>
      <c r="AA7" s="3"/>
      <c r="AB7" s="3"/>
      <c r="AC7" s="3">
        <v>1</v>
      </c>
      <c r="AD7" s="3">
        <v>4</v>
      </c>
      <c r="AE7" s="3">
        <f t="shared" ref="AE7:AE35" si="3">W7+AD7</f>
        <v>8</v>
      </c>
      <c r="AF7" s="3"/>
      <c r="AG7" s="6">
        <v>132</v>
      </c>
    </row>
    <row r="8" spans="1:33" x14ac:dyDescent="0.25">
      <c r="A8" s="3" t="s">
        <v>368</v>
      </c>
      <c r="B8" s="11">
        <v>14</v>
      </c>
      <c r="C8" s="11">
        <v>3</v>
      </c>
      <c r="D8" s="11">
        <v>4</v>
      </c>
      <c r="E8" s="11">
        <v>0</v>
      </c>
      <c r="F8" s="11">
        <v>6</v>
      </c>
      <c r="G8" s="11">
        <v>0</v>
      </c>
      <c r="H8" s="11">
        <v>0</v>
      </c>
      <c r="I8" s="11">
        <v>16</v>
      </c>
      <c r="J8" s="11">
        <v>9</v>
      </c>
      <c r="K8" s="25">
        <v>22</v>
      </c>
      <c r="L8" s="11">
        <v>14</v>
      </c>
      <c r="M8" s="11">
        <v>18</v>
      </c>
      <c r="N8" s="25">
        <v>10</v>
      </c>
      <c r="O8" s="11">
        <v>8</v>
      </c>
      <c r="P8" s="25">
        <v>15</v>
      </c>
      <c r="Q8" s="11">
        <v>34</v>
      </c>
      <c r="R8" s="11">
        <v>11</v>
      </c>
      <c r="S8" s="11">
        <v>6</v>
      </c>
      <c r="T8" s="11">
        <v>15</v>
      </c>
      <c r="U8" s="11"/>
      <c r="V8" s="3">
        <f t="shared" si="0"/>
        <v>205</v>
      </c>
      <c r="W8" s="3">
        <f t="shared" si="1"/>
        <v>19</v>
      </c>
      <c r="X8" s="3">
        <v>3</v>
      </c>
      <c r="Y8" s="4">
        <f t="shared" si="2"/>
        <v>12.8125</v>
      </c>
      <c r="Z8" s="4"/>
      <c r="AA8" s="3"/>
      <c r="AB8" s="3"/>
      <c r="AC8" s="3">
        <v>1</v>
      </c>
      <c r="AD8" s="3">
        <v>2</v>
      </c>
      <c r="AE8" s="3">
        <f t="shared" si="3"/>
        <v>21</v>
      </c>
      <c r="AF8" s="3"/>
      <c r="AG8" s="6">
        <v>110</v>
      </c>
    </row>
    <row r="9" spans="1:33" x14ac:dyDescent="0.25">
      <c r="A9" s="3" t="s">
        <v>13</v>
      </c>
      <c r="B9" s="11">
        <v>4</v>
      </c>
      <c r="C9" s="11">
        <v>50</v>
      </c>
      <c r="D9" s="11">
        <v>1</v>
      </c>
      <c r="E9" s="11">
        <v>10</v>
      </c>
      <c r="F9" s="11">
        <v>0</v>
      </c>
      <c r="G9" s="11">
        <v>8</v>
      </c>
      <c r="H9" s="11">
        <v>0</v>
      </c>
      <c r="I9" s="11">
        <v>18</v>
      </c>
      <c r="J9" s="25">
        <v>0</v>
      </c>
      <c r="K9" s="11">
        <v>8</v>
      </c>
      <c r="L9" s="11">
        <v>0</v>
      </c>
      <c r="M9" s="11">
        <v>2</v>
      </c>
      <c r="N9" s="25">
        <v>18</v>
      </c>
      <c r="O9" s="11">
        <v>6</v>
      </c>
      <c r="P9" s="11">
        <v>25</v>
      </c>
      <c r="R9" s="11"/>
      <c r="S9" s="11"/>
      <c r="T9" s="11"/>
      <c r="U9" s="11"/>
      <c r="V9" s="3">
        <f t="shared" si="0"/>
        <v>150</v>
      </c>
      <c r="W9" s="3">
        <f t="shared" si="1"/>
        <v>15</v>
      </c>
      <c r="X9" s="3">
        <v>2</v>
      </c>
      <c r="Y9" s="4">
        <f t="shared" si="2"/>
        <v>11.538461538461538</v>
      </c>
      <c r="Z9" s="4"/>
      <c r="AA9" s="3"/>
      <c r="AB9" s="3">
        <v>1</v>
      </c>
      <c r="AC9" s="3">
        <v>1</v>
      </c>
      <c r="AD9" s="3">
        <v>4</v>
      </c>
      <c r="AE9" s="3">
        <f t="shared" si="3"/>
        <v>19</v>
      </c>
      <c r="AF9" s="3"/>
      <c r="AG9" s="6">
        <v>65</v>
      </c>
    </row>
    <row r="10" spans="1:33" x14ac:dyDescent="0.25">
      <c r="A10" s="3" t="s">
        <v>14</v>
      </c>
      <c r="B10" s="25">
        <v>27</v>
      </c>
      <c r="C10" s="11">
        <v>0</v>
      </c>
      <c r="D10" s="11">
        <v>11</v>
      </c>
      <c r="E10" s="11">
        <v>7</v>
      </c>
      <c r="F10" s="11">
        <v>17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3">
        <f t="shared" si="0"/>
        <v>62</v>
      </c>
      <c r="W10" s="3">
        <f t="shared" si="1"/>
        <v>5</v>
      </c>
      <c r="X10" s="3">
        <v>1</v>
      </c>
      <c r="Y10" s="4">
        <f t="shared" si="2"/>
        <v>15.5</v>
      </c>
      <c r="Z10" s="4"/>
      <c r="AA10" s="3"/>
      <c r="AB10" s="3"/>
      <c r="AC10" s="3">
        <v>1</v>
      </c>
      <c r="AD10" s="3">
        <v>1</v>
      </c>
      <c r="AE10" s="3">
        <f t="shared" si="3"/>
        <v>6</v>
      </c>
      <c r="AF10" s="3"/>
      <c r="AG10" s="6">
        <v>46</v>
      </c>
    </row>
    <row r="11" spans="1:33" x14ac:dyDescent="0.25">
      <c r="A11" s="3" t="s">
        <v>16</v>
      </c>
      <c r="B11" s="11">
        <v>5</v>
      </c>
      <c r="C11" s="11">
        <v>11</v>
      </c>
      <c r="D11" s="11">
        <v>15</v>
      </c>
      <c r="E11" s="25">
        <v>3</v>
      </c>
      <c r="F11" s="11">
        <v>14</v>
      </c>
      <c r="G11" s="25">
        <v>3</v>
      </c>
      <c r="H11" s="25">
        <v>26</v>
      </c>
      <c r="I11" s="25">
        <v>2</v>
      </c>
      <c r="J11" s="11">
        <v>23</v>
      </c>
      <c r="K11" s="11">
        <v>17</v>
      </c>
      <c r="L11" s="11">
        <v>12</v>
      </c>
      <c r="M11" s="11"/>
      <c r="N11" s="11"/>
      <c r="O11" s="11"/>
      <c r="P11" s="11"/>
      <c r="Q11" s="11"/>
      <c r="R11" s="11"/>
      <c r="S11" s="11"/>
      <c r="T11" s="11"/>
      <c r="U11" s="11"/>
      <c r="V11" s="3">
        <f t="shared" si="0"/>
        <v>131</v>
      </c>
      <c r="W11" s="3">
        <f t="shared" si="1"/>
        <v>11</v>
      </c>
      <c r="X11" s="3">
        <v>4</v>
      </c>
      <c r="Y11" s="4">
        <f t="shared" si="2"/>
        <v>18.714285714285715</v>
      </c>
      <c r="Z11" s="4"/>
      <c r="AA11" s="3"/>
      <c r="AB11" s="3"/>
      <c r="AC11" s="3">
        <v>1</v>
      </c>
      <c r="AD11" s="3">
        <v>6</v>
      </c>
      <c r="AE11" s="3">
        <f t="shared" si="3"/>
        <v>17</v>
      </c>
      <c r="AF11" s="3"/>
      <c r="AG11" s="6">
        <v>66</v>
      </c>
    </row>
    <row r="12" spans="1:33" x14ac:dyDescent="0.25">
      <c r="A12" s="3" t="s">
        <v>641</v>
      </c>
      <c r="B12" s="11">
        <v>42</v>
      </c>
      <c r="C12" s="11">
        <v>36</v>
      </c>
      <c r="D12" s="25">
        <v>165</v>
      </c>
      <c r="E12" s="11">
        <v>84</v>
      </c>
      <c r="F12" s="11">
        <v>16</v>
      </c>
      <c r="G12" s="11">
        <v>15</v>
      </c>
      <c r="H12" s="11">
        <v>5</v>
      </c>
      <c r="I12" s="11">
        <v>20</v>
      </c>
      <c r="J12" s="25">
        <v>35</v>
      </c>
      <c r="K12" s="11">
        <v>57</v>
      </c>
      <c r="L12" s="11">
        <v>56</v>
      </c>
      <c r="M12" s="11">
        <v>0</v>
      </c>
      <c r="N12" s="11">
        <v>50</v>
      </c>
      <c r="O12" s="11">
        <v>16</v>
      </c>
      <c r="P12" s="25">
        <v>57</v>
      </c>
      <c r="Q12" s="11">
        <v>0</v>
      </c>
      <c r="R12" s="11">
        <v>12</v>
      </c>
      <c r="S12" s="11">
        <v>6</v>
      </c>
      <c r="T12" s="11">
        <v>11</v>
      </c>
      <c r="U12" s="11"/>
      <c r="V12" s="3">
        <f t="shared" si="0"/>
        <v>683</v>
      </c>
      <c r="W12" s="3">
        <f t="shared" si="1"/>
        <v>19</v>
      </c>
      <c r="X12" s="3">
        <v>3</v>
      </c>
      <c r="Y12" s="4">
        <f t="shared" si="2"/>
        <v>42.6875</v>
      </c>
      <c r="Z12" s="4"/>
      <c r="AA12" s="3">
        <v>1</v>
      </c>
      <c r="AB12" s="3">
        <v>5</v>
      </c>
      <c r="AC12" s="3">
        <v>3</v>
      </c>
      <c r="AD12" s="3">
        <v>2</v>
      </c>
      <c r="AE12" s="3">
        <f t="shared" si="3"/>
        <v>21</v>
      </c>
      <c r="AF12" s="3"/>
      <c r="AG12" s="6">
        <v>151</v>
      </c>
    </row>
    <row r="13" spans="1:33" x14ac:dyDescent="0.25">
      <c r="A13" s="3" t="s">
        <v>17</v>
      </c>
      <c r="B13" s="11">
        <v>0</v>
      </c>
      <c r="C13" s="25">
        <v>0</v>
      </c>
      <c r="D13" s="11">
        <v>16</v>
      </c>
      <c r="E13" s="11">
        <v>2</v>
      </c>
      <c r="F13" s="11">
        <v>15</v>
      </c>
      <c r="G13" s="11">
        <v>0</v>
      </c>
      <c r="H13" s="25">
        <v>15</v>
      </c>
      <c r="I13" s="25">
        <v>23</v>
      </c>
      <c r="J13" s="25">
        <v>2</v>
      </c>
      <c r="K13" s="11">
        <v>17</v>
      </c>
      <c r="L13" s="11">
        <v>3</v>
      </c>
      <c r="M13" s="11">
        <v>5</v>
      </c>
      <c r="N13" s="11">
        <v>5</v>
      </c>
      <c r="O13" s="11">
        <v>35</v>
      </c>
      <c r="P13" s="11"/>
      <c r="Q13" s="11"/>
      <c r="R13" s="11"/>
      <c r="S13" s="11"/>
      <c r="T13" s="11"/>
      <c r="U13" s="11"/>
      <c r="V13" s="3">
        <f t="shared" si="0"/>
        <v>138</v>
      </c>
      <c r="W13" s="3">
        <f t="shared" si="1"/>
        <v>14</v>
      </c>
      <c r="X13" s="3">
        <v>4</v>
      </c>
      <c r="Y13" s="4">
        <f t="shared" si="2"/>
        <v>13.8</v>
      </c>
      <c r="Z13" s="4"/>
      <c r="AA13" s="3"/>
      <c r="AB13" s="3"/>
      <c r="AC13" s="3">
        <v>1</v>
      </c>
      <c r="AD13" s="3">
        <v>1</v>
      </c>
      <c r="AE13" s="3">
        <f t="shared" si="3"/>
        <v>15</v>
      </c>
      <c r="AF13" s="3"/>
      <c r="AG13" s="6">
        <v>70</v>
      </c>
    </row>
    <row r="14" spans="1:33" x14ac:dyDescent="0.25">
      <c r="A14" s="3" t="s">
        <v>572</v>
      </c>
      <c r="B14" s="25">
        <v>11</v>
      </c>
      <c r="C14" s="25">
        <v>8</v>
      </c>
      <c r="D14" s="11">
        <v>9</v>
      </c>
      <c r="E14" s="11">
        <v>2</v>
      </c>
      <c r="F14" s="11">
        <v>7</v>
      </c>
      <c r="G14" s="11">
        <v>5</v>
      </c>
      <c r="H14" s="11">
        <v>10</v>
      </c>
      <c r="I14" s="11">
        <v>1</v>
      </c>
      <c r="J14" s="11">
        <v>6</v>
      </c>
      <c r="K14" s="11">
        <v>9</v>
      </c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3">
        <f t="shared" si="0"/>
        <v>68</v>
      </c>
      <c r="W14" s="3">
        <f t="shared" si="1"/>
        <v>10</v>
      </c>
      <c r="X14" s="3">
        <v>2</v>
      </c>
      <c r="Y14" s="4">
        <f t="shared" si="2"/>
        <v>8.5</v>
      </c>
      <c r="Z14" s="4"/>
      <c r="AA14" s="3"/>
      <c r="AB14" s="3"/>
      <c r="AC14" s="3"/>
      <c r="AD14" s="3">
        <v>6</v>
      </c>
      <c r="AE14" s="3">
        <f t="shared" si="3"/>
        <v>16</v>
      </c>
      <c r="AF14" s="3"/>
      <c r="AG14" s="6">
        <v>142</v>
      </c>
    </row>
    <row r="15" spans="1:33" x14ac:dyDescent="0.25">
      <c r="A15" s="3" t="s">
        <v>705</v>
      </c>
      <c r="B15" s="11">
        <v>0</v>
      </c>
      <c r="C15" s="11">
        <v>2</v>
      </c>
      <c r="D15" s="25">
        <v>38</v>
      </c>
      <c r="E15" s="11">
        <v>0</v>
      </c>
      <c r="F15" s="11">
        <v>13</v>
      </c>
      <c r="G15" s="11">
        <v>15</v>
      </c>
      <c r="H15" s="11">
        <v>20</v>
      </c>
      <c r="I15" s="25">
        <v>26</v>
      </c>
      <c r="J15" s="11">
        <v>0</v>
      </c>
      <c r="K15" s="11">
        <v>1</v>
      </c>
      <c r="L15" s="11">
        <v>21</v>
      </c>
      <c r="M15" s="25">
        <v>1</v>
      </c>
      <c r="N15" s="11">
        <v>33</v>
      </c>
      <c r="O15" s="25">
        <v>5</v>
      </c>
      <c r="P15" s="11">
        <v>10</v>
      </c>
      <c r="Q15" s="11">
        <v>33</v>
      </c>
      <c r="R15" s="11"/>
      <c r="S15" s="11"/>
      <c r="T15" s="11"/>
      <c r="U15" s="11"/>
      <c r="V15" s="3">
        <f t="shared" si="0"/>
        <v>218</v>
      </c>
      <c r="W15" s="3">
        <f t="shared" si="1"/>
        <v>16</v>
      </c>
      <c r="X15" s="3">
        <v>4</v>
      </c>
      <c r="Y15" s="4">
        <f t="shared" si="2"/>
        <v>18.166666666666668</v>
      </c>
      <c r="Z15" s="4"/>
      <c r="AA15" s="3"/>
      <c r="AB15" s="3"/>
      <c r="AC15" s="3">
        <v>4</v>
      </c>
      <c r="AD15" s="3">
        <v>3</v>
      </c>
      <c r="AE15" s="3">
        <f t="shared" si="3"/>
        <v>19</v>
      </c>
      <c r="AF15" s="3"/>
      <c r="AG15" s="6">
        <v>166</v>
      </c>
    </row>
    <row r="16" spans="1:33" x14ac:dyDescent="0.25">
      <c r="A16" s="3" t="s">
        <v>503</v>
      </c>
      <c r="B16" s="11">
        <v>0</v>
      </c>
      <c r="C16" s="25">
        <v>1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3">
        <f>SUM(B16:U16)</f>
        <v>1</v>
      </c>
      <c r="W16" s="3">
        <f>COUNT(B16:U16)</f>
        <v>2</v>
      </c>
      <c r="X16" s="3">
        <v>1</v>
      </c>
      <c r="Y16" s="4">
        <f t="shared" si="2"/>
        <v>1</v>
      </c>
      <c r="Z16" s="4"/>
      <c r="AA16" s="3"/>
      <c r="AB16" s="3"/>
      <c r="AC16" s="3"/>
      <c r="AD16" s="3">
        <v>3</v>
      </c>
      <c r="AE16" s="3">
        <f>W16+AD16</f>
        <v>5</v>
      </c>
      <c r="AF16" s="3"/>
      <c r="AG16" s="6">
        <v>8</v>
      </c>
    </row>
    <row r="17" spans="1:33" x14ac:dyDescent="0.25">
      <c r="A17" s="3" t="s">
        <v>507</v>
      </c>
      <c r="B17" s="25">
        <v>3</v>
      </c>
      <c r="C17" s="11">
        <v>12</v>
      </c>
      <c r="D17" s="25">
        <v>28</v>
      </c>
      <c r="E17" s="25">
        <v>3</v>
      </c>
      <c r="F17" s="11">
        <v>38</v>
      </c>
      <c r="G17" s="11">
        <v>26</v>
      </c>
      <c r="H17" s="11">
        <v>10</v>
      </c>
      <c r="I17" s="25">
        <v>7</v>
      </c>
      <c r="J17" s="25">
        <v>8</v>
      </c>
      <c r="K17" s="25">
        <v>13</v>
      </c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3">
        <f t="shared" si="0"/>
        <v>148</v>
      </c>
      <c r="W17" s="3">
        <f t="shared" si="1"/>
        <v>10</v>
      </c>
      <c r="X17" s="3">
        <v>6</v>
      </c>
      <c r="Y17" s="4">
        <f t="shared" si="2"/>
        <v>37</v>
      </c>
      <c r="Z17" s="4"/>
      <c r="AA17" s="3"/>
      <c r="AB17" s="3"/>
      <c r="AC17" s="3">
        <v>3</v>
      </c>
      <c r="AD17" s="3">
        <v>8</v>
      </c>
      <c r="AE17" s="3">
        <f t="shared" si="3"/>
        <v>18</v>
      </c>
      <c r="AF17" s="3"/>
      <c r="AG17" s="6">
        <v>58</v>
      </c>
    </row>
    <row r="18" spans="1:33" x14ac:dyDescent="0.25">
      <c r="A18" s="3" t="s">
        <v>508</v>
      </c>
      <c r="B18" s="11">
        <v>2</v>
      </c>
      <c r="C18" s="11">
        <v>0</v>
      </c>
      <c r="D18" s="25">
        <v>5</v>
      </c>
      <c r="E18" s="25">
        <v>3</v>
      </c>
      <c r="F18" s="11">
        <v>0</v>
      </c>
      <c r="G18" s="11">
        <v>1</v>
      </c>
      <c r="H18" s="25">
        <v>3</v>
      </c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3">
        <f t="shared" si="0"/>
        <v>14</v>
      </c>
      <c r="W18" s="3">
        <f t="shared" si="1"/>
        <v>7</v>
      </c>
      <c r="X18" s="3">
        <v>3</v>
      </c>
      <c r="Y18" s="4">
        <f t="shared" si="2"/>
        <v>3.5</v>
      </c>
      <c r="Z18" s="4"/>
      <c r="AA18" s="3"/>
      <c r="AB18" s="3"/>
      <c r="AC18" s="3"/>
      <c r="AD18" s="3">
        <v>5</v>
      </c>
      <c r="AE18" s="3">
        <f t="shared" si="3"/>
        <v>12</v>
      </c>
      <c r="AF18" s="3"/>
      <c r="AG18" s="6">
        <v>60</v>
      </c>
    </row>
    <row r="19" spans="1:33" x14ac:dyDescent="0.25">
      <c r="A19" s="3" t="s">
        <v>370</v>
      </c>
      <c r="B19" s="11">
        <v>1</v>
      </c>
      <c r="C19" s="11">
        <v>0</v>
      </c>
      <c r="D19" s="11">
        <v>125</v>
      </c>
      <c r="E19" s="11">
        <v>1</v>
      </c>
      <c r="F19" s="11">
        <v>61</v>
      </c>
      <c r="G19" s="11">
        <v>25</v>
      </c>
      <c r="H19" s="11">
        <v>17</v>
      </c>
      <c r="I19" s="11">
        <v>54</v>
      </c>
      <c r="J19" s="11">
        <v>24</v>
      </c>
      <c r="K19" s="11">
        <v>5</v>
      </c>
      <c r="L19" s="11">
        <v>36</v>
      </c>
      <c r="M19" s="25">
        <v>30</v>
      </c>
      <c r="N19" s="11">
        <v>16</v>
      </c>
      <c r="O19" s="11">
        <v>128</v>
      </c>
      <c r="P19" s="25">
        <v>31</v>
      </c>
      <c r="Q19" s="11">
        <v>114</v>
      </c>
      <c r="R19" s="11"/>
      <c r="S19" s="11"/>
      <c r="T19" s="11"/>
      <c r="U19" s="11"/>
      <c r="V19" s="3">
        <f t="shared" si="0"/>
        <v>668</v>
      </c>
      <c r="W19" s="3">
        <f t="shared" si="1"/>
        <v>16</v>
      </c>
      <c r="X19" s="3">
        <v>2</v>
      </c>
      <c r="Y19" s="4">
        <f t="shared" si="2"/>
        <v>47.714285714285715</v>
      </c>
      <c r="Z19" s="4"/>
      <c r="AA19" s="3">
        <v>3</v>
      </c>
      <c r="AB19" s="3">
        <v>2</v>
      </c>
      <c r="AC19" s="3">
        <v>4</v>
      </c>
      <c r="AD19" s="3">
        <v>1</v>
      </c>
      <c r="AE19" s="3">
        <f t="shared" si="3"/>
        <v>17</v>
      </c>
      <c r="AF19" s="3"/>
      <c r="AG19" s="6">
        <v>113</v>
      </c>
    </row>
    <row r="20" spans="1:33" x14ac:dyDescent="0.25">
      <c r="A20" s="3" t="s">
        <v>642</v>
      </c>
      <c r="B20" s="11">
        <v>11</v>
      </c>
      <c r="C20" s="11">
        <v>5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3">
        <f>SUM(B20:U20)</f>
        <v>16</v>
      </c>
      <c r="W20" s="3">
        <f>COUNT(B20:U20)</f>
        <v>2</v>
      </c>
      <c r="X20" s="3"/>
      <c r="Y20" s="4">
        <f t="shared" si="2"/>
        <v>8</v>
      </c>
      <c r="Z20" s="4"/>
      <c r="AA20" s="3"/>
      <c r="AB20" s="3"/>
      <c r="AC20" s="3"/>
      <c r="AD20" s="3">
        <v>3</v>
      </c>
      <c r="AE20" s="3">
        <f>W20+AD20</f>
        <v>5</v>
      </c>
      <c r="AF20" s="3"/>
      <c r="AG20" s="6">
        <v>152</v>
      </c>
    </row>
    <row r="21" spans="1:33" x14ac:dyDescent="0.25">
      <c r="A21" s="3" t="s">
        <v>509</v>
      </c>
      <c r="B21" s="25">
        <v>1</v>
      </c>
      <c r="C21" s="25">
        <v>1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3">
        <f t="shared" si="0"/>
        <v>2</v>
      </c>
      <c r="W21" s="3">
        <f t="shared" si="1"/>
        <v>2</v>
      </c>
      <c r="X21" s="3">
        <v>2</v>
      </c>
      <c r="Y21" s="4"/>
      <c r="Z21" s="4"/>
      <c r="AA21" s="3"/>
      <c r="AB21" s="3"/>
      <c r="AC21" s="3"/>
      <c r="AD21" s="3">
        <v>13</v>
      </c>
      <c r="AE21" s="3">
        <f>W21+AD21</f>
        <v>15</v>
      </c>
      <c r="AF21" s="3"/>
      <c r="AG21" s="6">
        <v>61</v>
      </c>
    </row>
    <row r="22" spans="1:33" x14ac:dyDescent="0.25">
      <c r="A22" s="6" t="s">
        <v>281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3"/>
      <c r="W22" s="3"/>
      <c r="X22" s="3"/>
      <c r="Y22" s="4"/>
      <c r="Z22" s="3"/>
      <c r="AA22" s="3"/>
      <c r="AB22" s="3"/>
      <c r="AC22" s="3"/>
      <c r="AD22" s="3"/>
      <c r="AE22" s="3"/>
      <c r="AF22" s="3"/>
      <c r="AG22" s="6"/>
    </row>
    <row r="23" spans="1:33" x14ac:dyDescent="0.25">
      <c r="A23" s="3" t="s">
        <v>734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3">
        <f>SUM(B23:U23)</f>
        <v>0</v>
      </c>
      <c r="W23" s="3">
        <f>COUNT(B23:U23)</f>
        <v>0</v>
      </c>
      <c r="AD23" s="3">
        <v>1</v>
      </c>
      <c r="AE23" s="3">
        <f>W23+AD23</f>
        <v>1</v>
      </c>
      <c r="AF23" s="3"/>
      <c r="AG23" s="6">
        <v>180</v>
      </c>
    </row>
    <row r="24" spans="1:33" x14ac:dyDescent="0.25">
      <c r="A24" s="3" t="s">
        <v>733</v>
      </c>
      <c r="B24" s="11">
        <v>5</v>
      </c>
      <c r="C24" s="11">
        <v>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3">
        <f>SUM(B24:U24)</f>
        <v>5</v>
      </c>
      <c r="W24" s="3">
        <f>COUNT(B24:U24)</f>
        <v>2</v>
      </c>
      <c r="AD24" s="3"/>
      <c r="AE24" s="3">
        <f>W24+AD24</f>
        <v>2</v>
      </c>
      <c r="AF24" s="3"/>
      <c r="AG24" s="6">
        <v>179</v>
      </c>
    </row>
    <row r="25" spans="1:33" x14ac:dyDescent="0.25">
      <c r="A25" s="3" t="s">
        <v>11</v>
      </c>
      <c r="B25" s="11">
        <v>7</v>
      </c>
      <c r="C25" s="25">
        <v>4</v>
      </c>
      <c r="D25" s="25">
        <v>9</v>
      </c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V25" s="3">
        <f t="shared" ref="V25:V35" si="4">SUM(B25:U25)</f>
        <v>20</v>
      </c>
      <c r="W25" s="3">
        <f t="shared" ref="W25:W35" si="5">COUNT(B25:U25)</f>
        <v>3</v>
      </c>
      <c r="X25" s="3">
        <v>2</v>
      </c>
      <c r="AD25" s="3">
        <v>1</v>
      </c>
      <c r="AE25" s="3">
        <f t="shared" si="3"/>
        <v>4</v>
      </c>
      <c r="AG25" s="6">
        <v>63</v>
      </c>
    </row>
    <row r="26" spans="1:33" x14ac:dyDescent="0.25">
      <c r="A26" s="3" t="s">
        <v>703</v>
      </c>
      <c r="B26" s="11">
        <v>1</v>
      </c>
      <c r="C26" s="11">
        <v>3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3">
        <f>SUM(B26:U26)</f>
        <v>4</v>
      </c>
      <c r="W26" s="3">
        <f>COUNT(B26:U26)</f>
        <v>2</v>
      </c>
      <c r="X26" s="3"/>
      <c r="Y26" s="4"/>
      <c r="Z26" s="4"/>
      <c r="AA26" s="3"/>
      <c r="AB26" s="3"/>
      <c r="AC26" s="3"/>
      <c r="AD26" s="3">
        <v>2</v>
      </c>
      <c r="AE26" s="3">
        <f>W26+AD26</f>
        <v>4</v>
      </c>
      <c r="AF26" s="3"/>
      <c r="AG26" s="6">
        <v>165</v>
      </c>
    </row>
    <row r="27" spans="1:33" x14ac:dyDescent="0.25">
      <c r="A27" s="3" t="s">
        <v>728</v>
      </c>
      <c r="B27" s="11">
        <v>33</v>
      </c>
      <c r="C27" s="11">
        <v>4</v>
      </c>
      <c r="D27" s="11">
        <v>24</v>
      </c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3">
        <f>SUM(B27:U27)</f>
        <v>61</v>
      </c>
      <c r="W27" s="3">
        <f>COUNT(B27:U27)</f>
        <v>3</v>
      </c>
      <c r="X27" s="3"/>
      <c r="Y27" s="4"/>
      <c r="Z27" s="4"/>
      <c r="AA27" s="3"/>
      <c r="AB27" s="3"/>
      <c r="AC27" s="3">
        <v>1</v>
      </c>
      <c r="AD27" s="3">
        <v>1</v>
      </c>
      <c r="AE27" s="3">
        <f>W27+AD27</f>
        <v>4</v>
      </c>
      <c r="AF27" s="3"/>
      <c r="AG27" s="6">
        <v>176</v>
      </c>
    </row>
    <row r="28" spans="1:33" x14ac:dyDescent="0.25">
      <c r="A28" s="3" t="s">
        <v>729</v>
      </c>
      <c r="B28" s="11"/>
      <c r="C28" s="11"/>
      <c r="D28" s="11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V28" s="3">
        <f t="shared" si="4"/>
        <v>0</v>
      </c>
      <c r="W28" s="3">
        <f t="shared" si="5"/>
        <v>0</v>
      </c>
      <c r="AD28" s="3">
        <v>3</v>
      </c>
      <c r="AE28" s="3">
        <f t="shared" si="3"/>
        <v>3</v>
      </c>
      <c r="AG28" s="6">
        <v>177</v>
      </c>
    </row>
    <row r="29" spans="1:33" x14ac:dyDescent="0.25">
      <c r="A29" s="3" t="s">
        <v>574</v>
      </c>
      <c r="B29" s="11">
        <v>7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3">
        <f t="shared" si="4"/>
        <v>7</v>
      </c>
      <c r="W29" s="3">
        <f t="shared" si="5"/>
        <v>1</v>
      </c>
      <c r="X29" s="3"/>
      <c r="Y29" s="4"/>
      <c r="Z29" s="4"/>
      <c r="AA29" s="3"/>
      <c r="AB29" s="3"/>
      <c r="AC29" s="3"/>
      <c r="AD29" s="3"/>
      <c r="AE29" s="3">
        <f t="shared" si="3"/>
        <v>1</v>
      </c>
      <c r="AF29" s="3"/>
      <c r="AG29" s="6">
        <v>181</v>
      </c>
    </row>
    <row r="30" spans="1:33" x14ac:dyDescent="0.25">
      <c r="A30" s="3" t="s">
        <v>732</v>
      </c>
      <c r="B30" s="11">
        <v>1</v>
      </c>
      <c r="C30" s="11">
        <v>0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3">
        <f t="shared" si="4"/>
        <v>1</v>
      </c>
      <c r="W30" s="3">
        <f t="shared" si="5"/>
        <v>2</v>
      </c>
      <c r="X30" s="3"/>
      <c r="Y30" s="4"/>
      <c r="Z30" s="4"/>
      <c r="AA30" s="3"/>
      <c r="AB30" s="3"/>
      <c r="AC30" s="3"/>
      <c r="AD30" s="3"/>
      <c r="AE30" s="3">
        <f t="shared" si="3"/>
        <v>2</v>
      </c>
      <c r="AF30" s="3"/>
      <c r="AG30" s="6">
        <v>174</v>
      </c>
    </row>
    <row r="31" spans="1:33" x14ac:dyDescent="0.25">
      <c r="A31" s="3" t="s">
        <v>737</v>
      </c>
      <c r="B31" s="11">
        <v>2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3">
        <f t="shared" si="4"/>
        <v>2</v>
      </c>
      <c r="W31" s="3">
        <f t="shared" si="5"/>
        <v>1</v>
      </c>
      <c r="X31" s="3"/>
      <c r="Y31" s="4"/>
      <c r="Z31" s="4"/>
      <c r="AA31" s="3"/>
      <c r="AB31" s="3"/>
      <c r="AC31" s="3"/>
      <c r="AD31" s="3"/>
      <c r="AE31" s="3">
        <f t="shared" si="3"/>
        <v>1</v>
      </c>
      <c r="AF31" s="3"/>
      <c r="AG31" s="6">
        <v>182</v>
      </c>
    </row>
    <row r="32" spans="1:33" x14ac:dyDescent="0.25">
      <c r="A32" s="3" t="s">
        <v>736</v>
      </c>
      <c r="B32" s="11">
        <v>2</v>
      </c>
      <c r="C32" s="11">
        <v>10</v>
      </c>
      <c r="D32" s="25">
        <v>1</v>
      </c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3">
        <f t="shared" si="4"/>
        <v>13</v>
      </c>
      <c r="W32" s="3">
        <f t="shared" si="5"/>
        <v>3</v>
      </c>
      <c r="X32" s="3">
        <v>1</v>
      </c>
      <c r="Y32" s="4"/>
      <c r="Z32" s="4"/>
      <c r="AA32" s="3"/>
      <c r="AB32" s="3"/>
      <c r="AC32" s="3"/>
      <c r="AD32" s="3"/>
      <c r="AE32" s="3">
        <f t="shared" si="3"/>
        <v>3</v>
      </c>
      <c r="AF32" s="3"/>
      <c r="AG32" s="6">
        <v>181</v>
      </c>
    </row>
    <row r="33" spans="1:33" x14ac:dyDescent="0.25">
      <c r="A33" s="3" t="s">
        <v>748</v>
      </c>
      <c r="B33" s="11"/>
      <c r="C33" s="11"/>
      <c r="D33" s="25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3">
        <f>SUM(B33:U33)</f>
        <v>0</v>
      </c>
      <c r="W33" s="3">
        <f>COUNT(B33:U33)</f>
        <v>0</v>
      </c>
      <c r="X33" s="3"/>
      <c r="Y33" s="4"/>
      <c r="Z33" s="4"/>
      <c r="AA33" s="3"/>
      <c r="AB33" s="3"/>
      <c r="AC33" s="3"/>
      <c r="AD33" s="3">
        <v>1</v>
      </c>
      <c r="AE33" s="3">
        <f t="shared" si="3"/>
        <v>1</v>
      </c>
      <c r="AF33" s="3"/>
      <c r="AG33" s="6">
        <v>183</v>
      </c>
    </row>
    <row r="34" spans="1:33" x14ac:dyDescent="0.25">
      <c r="A34" s="3" t="s">
        <v>432</v>
      </c>
      <c r="B34" s="11">
        <v>11</v>
      </c>
      <c r="C34" s="11">
        <v>31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3">
        <f>SUM(B34:U34)</f>
        <v>42</v>
      </c>
      <c r="W34" s="3">
        <f>COUNT(B34:U34)</f>
        <v>2</v>
      </c>
      <c r="X34" s="3"/>
      <c r="Y34" s="4"/>
      <c r="Z34" s="4"/>
      <c r="AA34" s="3"/>
      <c r="AB34" s="3"/>
      <c r="AC34" s="3">
        <v>1</v>
      </c>
      <c r="AD34" s="3">
        <v>2</v>
      </c>
      <c r="AE34" s="3">
        <f>W34+AD34</f>
        <v>4</v>
      </c>
      <c r="AF34" s="3"/>
      <c r="AG34" s="6">
        <v>127</v>
      </c>
    </row>
    <row r="35" spans="1:33" x14ac:dyDescent="0.25">
      <c r="A35" s="3"/>
      <c r="B35" s="11"/>
      <c r="C35" s="11"/>
      <c r="D35" s="11"/>
      <c r="E35" s="25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3">
        <f t="shared" si="4"/>
        <v>0</v>
      </c>
      <c r="W35" s="3">
        <f t="shared" si="5"/>
        <v>0</v>
      </c>
      <c r="X35" s="3"/>
      <c r="Y35" s="4"/>
      <c r="Z35" s="3"/>
      <c r="AA35" s="3"/>
      <c r="AB35" s="3"/>
      <c r="AC35" s="3"/>
      <c r="AD35" s="3"/>
      <c r="AE35" s="3">
        <f t="shared" si="3"/>
        <v>0</v>
      </c>
      <c r="AF35" s="3"/>
      <c r="AG35" s="15"/>
    </row>
    <row r="36" spans="1:33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>
        <f>SUM(V3:V35)</f>
        <v>2921</v>
      </c>
      <c r="W36" s="3">
        <f>SUM(W3:W35)</f>
        <v>194</v>
      </c>
      <c r="X36" s="3">
        <f>SUM(X3:X35)</f>
        <v>44</v>
      </c>
      <c r="Y36" s="4">
        <f>V36/(W36-X36)</f>
        <v>19.473333333333333</v>
      </c>
      <c r="Z36" s="4"/>
      <c r="AA36" s="3">
        <f>SUM(AA4:AA35)</f>
        <v>4</v>
      </c>
      <c r="AB36" s="3">
        <f>SUM(AB4:AB35)</f>
        <v>8</v>
      </c>
      <c r="AC36" s="3">
        <f>SUM(AC4:AC35)</f>
        <v>23</v>
      </c>
      <c r="AD36" s="3">
        <f>SUM(AD4:AD35)</f>
        <v>78</v>
      </c>
      <c r="AE36" s="3">
        <f>SUM(AE4:AE35)</f>
        <v>267</v>
      </c>
      <c r="AF36" s="3"/>
      <c r="AG36" s="3"/>
    </row>
    <row r="37" spans="1:33" x14ac:dyDescent="0.25">
      <c r="A37" s="3"/>
      <c r="N37" s="3"/>
      <c r="O37" s="3"/>
      <c r="P37" s="3"/>
      <c r="Q37" s="3"/>
      <c r="R37" s="3"/>
      <c r="S37" s="3"/>
      <c r="T37" s="3"/>
      <c r="U37" s="3"/>
      <c r="V37" s="3"/>
      <c r="X37" s="3"/>
      <c r="Y37" s="3"/>
      <c r="Z37" s="3"/>
      <c r="AA37" s="3"/>
      <c r="AB37" s="3"/>
      <c r="AC37" s="3"/>
      <c r="AD37" s="3"/>
      <c r="AE37" s="3"/>
      <c r="AF37" s="3"/>
      <c r="AG37" s="3"/>
    </row>
    <row r="38" spans="1:33" x14ac:dyDescent="0.25">
      <c r="A38" s="3"/>
      <c r="N38" s="3"/>
      <c r="O38" s="3"/>
      <c r="P38" s="3"/>
      <c r="Q38" s="3"/>
      <c r="R38" s="3"/>
      <c r="S38" s="3"/>
      <c r="T38" s="3"/>
      <c r="U38" s="3"/>
      <c r="V38" s="6" t="s">
        <v>26</v>
      </c>
      <c r="W38" s="3"/>
      <c r="X38" s="3"/>
      <c r="Y38" s="3"/>
      <c r="Z38" s="3"/>
      <c r="AA38" s="3"/>
      <c r="AB38" s="3"/>
      <c r="AC38" s="3"/>
      <c r="AD38" s="3"/>
      <c r="AF38" s="3"/>
      <c r="AG38" s="3"/>
    </row>
    <row r="39" spans="1:33" x14ac:dyDescent="0.25">
      <c r="A39" s="3"/>
      <c r="N39" s="3"/>
      <c r="O39" s="3"/>
      <c r="P39" s="3"/>
      <c r="Q39" s="3"/>
      <c r="R39" s="3"/>
      <c r="S39" s="3"/>
      <c r="T39" s="3"/>
      <c r="U39" s="3"/>
      <c r="V39" s="6" t="s">
        <v>656</v>
      </c>
      <c r="W39" s="3"/>
      <c r="X39" s="3"/>
      <c r="Y39" s="15" t="s">
        <v>725</v>
      </c>
      <c r="Z39" s="6" t="s">
        <v>726</v>
      </c>
      <c r="AA39" s="6"/>
      <c r="AB39" s="6"/>
      <c r="AC39" s="6" t="s">
        <v>335</v>
      </c>
      <c r="AD39" s="3"/>
      <c r="AF39" s="3"/>
      <c r="AG39" s="3"/>
    </row>
    <row r="40" spans="1:33" x14ac:dyDescent="0.25">
      <c r="A40" s="3"/>
      <c r="N40" s="3"/>
      <c r="O40" s="3"/>
      <c r="P40" s="3"/>
      <c r="Q40" s="3"/>
      <c r="R40" s="3"/>
      <c r="S40" s="3"/>
      <c r="T40" s="3"/>
      <c r="U40" s="3"/>
      <c r="V40" s="6" t="s">
        <v>385</v>
      </c>
      <c r="W40" s="3"/>
      <c r="X40" s="3"/>
      <c r="Y40" s="15">
        <v>128</v>
      </c>
      <c r="Z40" s="6" t="s">
        <v>464</v>
      </c>
      <c r="AA40" s="6"/>
      <c r="AB40" s="6"/>
      <c r="AC40" s="6" t="s">
        <v>360</v>
      </c>
      <c r="AD40" s="3"/>
      <c r="AF40" s="3"/>
      <c r="AG40" s="3"/>
    </row>
    <row r="41" spans="1:33" x14ac:dyDescent="0.25">
      <c r="A41" s="3"/>
      <c r="N41" s="3"/>
      <c r="O41" s="3"/>
      <c r="P41" s="3"/>
      <c r="Q41" s="3"/>
      <c r="R41" s="3"/>
      <c r="S41" s="3"/>
      <c r="T41" s="3"/>
      <c r="U41" s="3"/>
      <c r="V41" s="6" t="s">
        <v>385</v>
      </c>
      <c r="W41" s="3"/>
      <c r="X41" s="3"/>
      <c r="Y41" s="6">
        <v>125</v>
      </c>
      <c r="Z41" s="6" t="s">
        <v>597</v>
      </c>
      <c r="AA41" s="6"/>
      <c r="AB41" s="6"/>
      <c r="AC41" s="6" t="s">
        <v>710</v>
      </c>
      <c r="AD41" s="3"/>
      <c r="AF41" s="3"/>
      <c r="AG41" s="3"/>
    </row>
    <row r="42" spans="1:33" x14ac:dyDescent="0.25">
      <c r="A42" s="3"/>
      <c r="N42" s="3"/>
      <c r="O42" s="3"/>
      <c r="P42" s="3"/>
      <c r="Q42" s="3"/>
      <c r="R42" s="3"/>
      <c r="S42" s="3"/>
      <c r="T42" s="3"/>
      <c r="U42" s="3"/>
      <c r="V42" s="6" t="s">
        <v>385</v>
      </c>
      <c r="W42" s="3"/>
      <c r="X42" s="3"/>
      <c r="Y42" s="6">
        <v>114</v>
      </c>
      <c r="Z42" s="6" t="s">
        <v>623</v>
      </c>
      <c r="AA42" s="6"/>
      <c r="AB42" s="6"/>
      <c r="AC42" s="6" t="s">
        <v>324</v>
      </c>
      <c r="AD42" s="3"/>
      <c r="AF42" s="3"/>
      <c r="AG42" s="3"/>
    </row>
    <row r="43" spans="1:33" x14ac:dyDescent="0.25">
      <c r="A43" s="3"/>
      <c r="N43" s="3"/>
      <c r="O43" s="3"/>
      <c r="P43" s="3"/>
      <c r="Q43" s="3"/>
      <c r="R43" s="3"/>
      <c r="S43" s="3"/>
      <c r="T43" s="3"/>
      <c r="U43" s="3"/>
      <c r="V43" s="6" t="s">
        <v>656</v>
      </c>
      <c r="W43" s="3"/>
      <c r="X43" s="3"/>
      <c r="Y43" s="6">
        <v>84</v>
      </c>
      <c r="Z43" s="6" t="s">
        <v>697</v>
      </c>
      <c r="AA43" s="6"/>
      <c r="AB43" s="6"/>
      <c r="AC43" s="6" t="s">
        <v>337</v>
      </c>
      <c r="AD43" s="3"/>
      <c r="AF43" s="3"/>
      <c r="AG43" s="3"/>
    </row>
    <row r="44" spans="1:33" x14ac:dyDescent="0.25">
      <c r="A44" s="3"/>
      <c r="N44" s="3"/>
      <c r="O44" s="3"/>
      <c r="P44" s="3"/>
      <c r="Q44" s="3"/>
      <c r="R44" s="3"/>
      <c r="S44" s="3"/>
      <c r="T44" s="3"/>
      <c r="U44" s="3"/>
      <c r="V44" s="6" t="s">
        <v>385</v>
      </c>
      <c r="W44" s="3"/>
      <c r="X44" s="3"/>
      <c r="Y44" s="6">
        <v>61</v>
      </c>
      <c r="Z44" s="6" t="s">
        <v>731</v>
      </c>
      <c r="AA44" s="6"/>
      <c r="AB44" s="6"/>
      <c r="AC44" s="6" t="s">
        <v>594</v>
      </c>
      <c r="AD44" s="3"/>
      <c r="AF44" s="3"/>
      <c r="AG44" s="3"/>
    </row>
    <row r="45" spans="1:33" x14ac:dyDescent="0.25">
      <c r="A45" s="3"/>
      <c r="N45" s="3"/>
      <c r="O45" s="3"/>
      <c r="P45" s="3"/>
      <c r="Q45" s="3"/>
      <c r="R45" s="3"/>
      <c r="S45" s="3"/>
      <c r="T45" s="3"/>
      <c r="U45" s="3"/>
      <c r="V45" s="6" t="s">
        <v>656</v>
      </c>
      <c r="W45" s="3"/>
      <c r="X45" s="3"/>
      <c r="Y45" s="15" t="s">
        <v>743</v>
      </c>
      <c r="Z45" s="6" t="s">
        <v>595</v>
      </c>
      <c r="AA45" s="6"/>
      <c r="AB45" s="6"/>
      <c r="AC45" s="6" t="s">
        <v>152</v>
      </c>
      <c r="AD45" s="3"/>
      <c r="AF45" s="3"/>
      <c r="AG45" s="3"/>
    </row>
    <row r="46" spans="1:33" x14ac:dyDescent="0.25">
      <c r="A46" s="3"/>
      <c r="N46" s="3"/>
      <c r="O46" s="3"/>
      <c r="P46" s="3"/>
      <c r="Q46" s="3"/>
      <c r="R46" s="3"/>
      <c r="S46" s="3"/>
      <c r="T46" s="3"/>
      <c r="U46" s="3"/>
      <c r="V46" s="6" t="s">
        <v>656</v>
      </c>
      <c r="W46" s="3"/>
      <c r="X46" s="3"/>
      <c r="Y46" s="6">
        <v>57</v>
      </c>
      <c r="Z46" s="6" t="s">
        <v>68</v>
      </c>
      <c r="AA46" s="6"/>
      <c r="AB46" s="6"/>
      <c r="AC46" s="6" t="s">
        <v>352</v>
      </c>
      <c r="AD46" s="3"/>
      <c r="AF46" s="3"/>
      <c r="AG46" s="3"/>
    </row>
    <row r="47" spans="1:33" x14ac:dyDescent="0.25">
      <c r="A47" s="3"/>
      <c r="N47" s="3"/>
      <c r="O47" s="3"/>
      <c r="P47" s="3"/>
      <c r="Q47" s="3"/>
      <c r="R47" s="3"/>
      <c r="S47" s="3"/>
      <c r="T47" s="3"/>
      <c r="U47" s="3"/>
      <c r="V47" s="6" t="s">
        <v>656</v>
      </c>
      <c r="W47" s="3"/>
      <c r="X47" s="3"/>
      <c r="Y47" s="6">
        <v>56</v>
      </c>
      <c r="Z47" s="6" t="s">
        <v>731</v>
      </c>
      <c r="AA47" s="6"/>
      <c r="AB47" s="6"/>
      <c r="AC47" s="6" t="s">
        <v>735</v>
      </c>
      <c r="AD47" s="3"/>
      <c r="AF47" s="3"/>
      <c r="AG47" s="3"/>
    </row>
    <row r="48" spans="1:33" x14ac:dyDescent="0.25">
      <c r="A48" s="3"/>
      <c r="N48" s="3"/>
      <c r="O48" s="3"/>
      <c r="P48" s="3"/>
      <c r="Q48" s="3"/>
      <c r="R48" s="3"/>
      <c r="S48" s="3"/>
      <c r="T48" s="3"/>
      <c r="U48" s="3"/>
      <c r="V48" s="6" t="s">
        <v>385</v>
      </c>
      <c r="W48" s="3"/>
      <c r="X48" s="3"/>
      <c r="Y48" s="6">
        <v>54</v>
      </c>
      <c r="Z48" s="6" t="s">
        <v>68</v>
      </c>
      <c r="AA48" s="6"/>
      <c r="AB48" s="6"/>
      <c r="AC48" s="6" t="s">
        <v>352</v>
      </c>
      <c r="AD48" s="3"/>
      <c r="AF48" s="3"/>
      <c r="AG48" s="3"/>
    </row>
    <row r="49" spans="1:33" x14ac:dyDescent="0.25">
      <c r="A49" s="3"/>
      <c r="N49" s="3"/>
      <c r="O49" s="6"/>
      <c r="P49" s="6"/>
      <c r="Q49" s="6"/>
      <c r="R49" s="6"/>
      <c r="S49" s="6"/>
      <c r="T49" s="6"/>
      <c r="U49" s="6"/>
      <c r="V49" s="6" t="s">
        <v>656</v>
      </c>
      <c r="W49" s="3"/>
      <c r="X49" s="3"/>
      <c r="Y49" s="6">
        <v>50</v>
      </c>
      <c r="Z49" s="6" t="s">
        <v>595</v>
      </c>
      <c r="AA49" s="6"/>
      <c r="AB49" s="6"/>
      <c r="AC49" s="6" t="s">
        <v>420</v>
      </c>
      <c r="AD49" s="3"/>
      <c r="AF49" s="3"/>
      <c r="AG49" s="3"/>
    </row>
    <row r="50" spans="1:33" ht="13" x14ac:dyDescent="0.3">
      <c r="A50" s="3"/>
      <c r="B50" s="6"/>
      <c r="C50" s="26"/>
      <c r="D50" s="26"/>
      <c r="E50" s="15"/>
      <c r="F50" s="6"/>
      <c r="G50" s="26"/>
      <c r="H50" s="26"/>
      <c r="I50" s="6"/>
      <c r="J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 t="s">
        <v>91</v>
      </c>
      <c r="W50" s="3"/>
      <c r="X50" s="3"/>
      <c r="Y50" s="15">
        <v>50</v>
      </c>
      <c r="Z50" s="6" t="s">
        <v>726</v>
      </c>
      <c r="AA50" s="6"/>
      <c r="AB50" s="6"/>
      <c r="AC50" s="6" t="s">
        <v>335</v>
      </c>
      <c r="AD50" s="3"/>
      <c r="AF50" s="3"/>
      <c r="AG50" s="3"/>
    </row>
  </sheetData>
  <pageMargins left="0.9055118110236221" right="0.31496062992125984" top="0.74803149606299213" bottom="0.74803149606299213" header="0.31496062992125984" footer="0.31496062992125984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G46"/>
  <sheetViews>
    <sheetView topLeftCell="A13" zoomScale="90" zoomScaleNormal="90" workbookViewId="0">
      <selection activeCell="V32" sqref="V32"/>
    </sheetView>
  </sheetViews>
  <sheetFormatPr defaultRowHeight="12.5" x14ac:dyDescent="0.25"/>
  <cols>
    <col min="1" max="1" width="10.81640625" customWidth="1"/>
    <col min="2" max="4" width="3.36328125" hidden="1" customWidth="1"/>
    <col min="5" max="5" width="4.36328125" hidden="1" customWidth="1"/>
    <col min="6" max="21" width="3.36328125" hidden="1" customWidth="1"/>
    <col min="22" max="33" width="4.81640625" customWidth="1"/>
  </cols>
  <sheetData>
    <row r="1" spans="1:33" ht="15.5" x14ac:dyDescent="0.35">
      <c r="A1" s="8" t="s">
        <v>751</v>
      </c>
      <c r="B1" s="2"/>
      <c r="C1" s="2"/>
      <c r="D1" s="3"/>
      <c r="E1" s="3"/>
      <c r="F1" s="3"/>
      <c r="G1" s="3"/>
      <c r="H1" s="3"/>
      <c r="I1" s="3"/>
      <c r="J1" s="3"/>
      <c r="K1" s="22"/>
      <c r="L1" s="22"/>
      <c r="M1" s="3"/>
      <c r="N1" s="3"/>
      <c r="O1" s="3"/>
      <c r="P1" s="3"/>
      <c r="Q1" s="3"/>
      <c r="R1" s="3"/>
      <c r="S1" s="3"/>
      <c r="T1" s="3"/>
      <c r="U1" s="3"/>
      <c r="V1" s="3"/>
      <c r="W1" s="3" t="s">
        <v>770</v>
      </c>
      <c r="X1" s="3"/>
      <c r="AB1" s="3"/>
      <c r="AC1" s="3" t="s">
        <v>57</v>
      </c>
      <c r="AD1" s="3"/>
      <c r="AE1" s="3"/>
      <c r="AF1" s="3"/>
      <c r="AG1" s="3"/>
    </row>
    <row r="2" spans="1:33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5" t="s">
        <v>0</v>
      </c>
      <c r="W2" s="5" t="s">
        <v>1</v>
      </c>
      <c r="X2" s="5" t="s">
        <v>2</v>
      </c>
      <c r="Y2" s="3" t="s">
        <v>3</v>
      </c>
      <c r="Z2" s="3"/>
      <c r="AA2" s="5" t="s">
        <v>54</v>
      </c>
      <c r="AB2" s="5" t="s">
        <v>4</v>
      </c>
      <c r="AC2" s="5" t="s">
        <v>5</v>
      </c>
      <c r="AD2" s="5" t="s">
        <v>6</v>
      </c>
      <c r="AE2" s="3" t="s">
        <v>342</v>
      </c>
      <c r="AF2" s="3"/>
      <c r="AG2" s="3"/>
    </row>
    <row r="3" spans="1:33" x14ac:dyDescent="0.25">
      <c r="A3" s="3" t="s">
        <v>727</v>
      </c>
      <c r="B3" s="11">
        <v>0</v>
      </c>
      <c r="C3" s="25">
        <v>0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3">
        <f t="shared" ref="V3:V19" si="0">SUM(B3:U3)</f>
        <v>0</v>
      </c>
      <c r="W3" s="3">
        <f t="shared" ref="W3:W19" si="1">COUNT(B3:U3)</f>
        <v>2</v>
      </c>
      <c r="X3" s="3">
        <v>1</v>
      </c>
      <c r="Y3" s="4">
        <f>V3/(W3-X3)</f>
        <v>0</v>
      </c>
      <c r="Z3" s="4"/>
      <c r="AA3" s="3"/>
      <c r="AB3" s="3"/>
      <c r="AC3" s="3"/>
      <c r="AD3" s="3">
        <v>9</v>
      </c>
      <c r="AE3" s="3">
        <f>W3+AD3</f>
        <v>11</v>
      </c>
      <c r="AF3" s="3"/>
      <c r="AG3" s="6">
        <v>175</v>
      </c>
    </row>
    <row r="4" spans="1:33" x14ac:dyDescent="0.25">
      <c r="A4" s="3" t="s">
        <v>423</v>
      </c>
      <c r="B4" s="11">
        <v>0</v>
      </c>
      <c r="C4" s="11">
        <v>4</v>
      </c>
      <c r="D4" s="11">
        <v>11</v>
      </c>
      <c r="E4" s="11">
        <v>2</v>
      </c>
      <c r="F4" s="11">
        <v>0</v>
      </c>
      <c r="G4" s="11">
        <v>3</v>
      </c>
      <c r="H4" s="11">
        <v>0</v>
      </c>
      <c r="I4" s="11">
        <v>5</v>
      </c>
      <c r="J4" s="25">
        <v>4</v>
      </c>
      <c r="K4" s="11">
        <v>14</v>
      </c>
      <c r="L4" s="25">
        <v>30</v>
      </c>
      <c r="M4" s="11">
        <v>5</v>
      </c>
      <c r="N4" s="11">
        <v>35</v>
      </c>
      <c r="O4" s="11"/>
      <c r="P4" s="11"/>
      <c r="Q4" s="11"/>
      <c r="R4" s="11"/>
      <c r="S4" s="11"/>
      <c r="T4" s="11"/>
      <c r="U4" s="11"/>
      <c r="V4" s="3">
        <f t="shared" si="0"/>
        <v>113</v>
      </c>
      <c r="W4" s="3">
        <f t="shared" si="1"/>
        <v>13</v>
      </c>
      <c r="X4" s="3">
        <v>2</v>
      </c>
      <c r="Y4" s="4">
        <f>V4/(W4-X4)</f>
        <v>10.272727272727273</v>
      </c>
      <c r="Z4" s="4"/>
      <c r="AA4" s="3"/>
      <c r="AB4" s="3"/>
      <c r="AC4" s="3">
        <v>2</v>
      </c>
      <c r="AD4" s="3">
        <v>1</v>
      </c>
      <c r="AE4" s="3">
        <f>W4+AD4</f>
        <v>14</v>
      </c>
      <c r="AF4" s="3"/>
      <c r="AG4" s="6">
        <v>125</v>
      </c>
    </row>
    <row r="5" spans="1:33" x14ac:dyDescent="0.25">
      <c r="A5" s="3" t="s">
        <v>494</v>
      </c>
      <c r="B5" s="25">
        <v>0</v>
      </c>
      <c r="C5" s="25">
        <v>5</v>
      </c>
      <c r="D5" s="11">
        <v>18</v>
      </c>
      <c r="E5" s="25">
        <v>25</v>
      </c>
      <c r="F5" s="11">
        <v>5</v>
      </c>
      <c r="G5" s="11">
        <v>20</v>
      </c>
      <c r="H5" s="25">
        <v>2</v>
      </c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3">
        <f t="shared" si="0"/>
        <v>75</v>
      </c>
      <c r="W5" s="3">
        <f t="shared" si="1"/>
        <v>7</v>
      </c>
      <c r="X5" s="3">
        <v>4</v>
      </c>
      <c r="Y5" s="4">
        <f t="shared" ref="Y5:Y19" si="2">V5/(W5-X5)</f>
        <v>25</v>
      </c>
      <c r="Z5" s="4"/>
      <c r="AA5" s="3"/>
      <c r="AB5" s="3"/>
      <c r="AC5" s="3">
        <v>1</v>
      </c>
      <c r="AD5" s="3">
        <v>1</v>
      </c>
      <c r="AE5" s="3">
        <f t="shared" ref="AE5:AE29" si="3">W5+AD5</f>
        <v>8</v>
      </c>
      <c r="AF5" s="3"/>
      <c r="AG5" s="6">
        <v>132</v>
      </c>
    </row>
    <row r="6" spans="1:33" x14ac:dyDescent="0.25">
      <c r="A6" s="3" t="s">
        <v>728</v>
      </c>
      <c r="B6" s="11">
        <v>11</v>
      </c>
      <c r="C6" s="11">
        <v>41</v>
      </c>
      <c r="D6" s="11">
        <v>35</v>
      </c>
      <c r="E6" s="11">
        <v>14</v>
      </c>
      <c r="F6" s="11">
        <v>1</v>
      </c>
      <c r="G6" s="11">
        <v>33</v>
      </c>
      <c r="H6" s="25">
        <v>17</v>
      </c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3">
        <f>SUM(B6:U6)</f>
        <v>152</v>
      </c>
      <c r="W6" s="3">
        <f>COUNT(B6:U6)</f>
        <v>7</v>
      </c>
      <c r="X6" s="3">
        <v>1</v>
      </c>
      <c r="Y6" s="4">
        <f t="shared" si="2"/>
        <v>25.333333333333332</v>
      </c>
      <c r="Z6" s="4"/>
      <c r="AA6" s="3"/>
      <c r="AB6" s="3"/>
      <c r="AC6" s="3">
        <v>3</v>
      </c>
      <c r="AD6" s="3"/>
      <c r="AE6" s="3">
        <f>W6+AD6</f>
        <v>7</v>
      </c>
      <c r="AF6" s="3"/>
      <c r="AG6" s="6">
        <v>176</v>
      </c>
    </row>
    <row r="7" spans="1:33" x14ac:dyDescent="0.25">
      <c r="A7" s="3" t="s">
        <v>368</v>
      </c>
      <c r="B7" s="25">
        <v>21</v>
      </c>
      <c r="C7" s="11">
        <v>43</v>
      </c>
      <c r="D7" s="11">
        <v>10</v>
      </c>
      <c r="E7" s="11">
        <v>0</v>
      </c>
      <c r="F7" s="11">
        <v>0</v>
      </c>
      <c r="G7" s="11">
        <v>0</v>
      </c>
      <c r="H7" s="11">
        <v>6</v>
      </c>
      <c r="I7" s="11">
        <v>42</v>
      </c>
      <c r="J7" s="11">
        <v>4</v>
      </c>
      <c r="K7" s="11">
        <v>18</v>
      </c>
      <c r="L7" s="11">
        <v>14</v>
      </c>
      <c r="M7" s="11">
        <v>14</v>
      </c>
      <c r="N7" s="11">
        <v>13</v>
      </c>
      <c r="O7" s="25">
        <v>30</v>
      </c>
      <c r="P7" s="11"/>
      <c r="Q7" s="11"/>
      <c r="R7" s="11"/>
      <c r="S7" s="11"/>
      <c r="T7" s="11"/>
      <c r="U7" s="11"/>
      <c r="V7" s="3">
        <f t="shared" si="0"/>
        <v>215</v>
      </c>
      <c r="W7" s="3">
        <f t="shared" si="1"/>
        <v>14</v>
      </c>
      <c r="X7" s="3">
        <v>2</v>
      </c>
      <c r="Y7" s="4">
        <f t="shared" si="2"/>
        <v>17.916666666666668</v>
      </c>
      <c r="Z7" s="4"/>
      <c r="AA7" s="3"/>
      <c r="AB7" s="3"/>
      <c r="AC7" s="3">
        <v>3</v>
      </c>
      <c r="AD7" s="3"/>
      <c r="AE7" s="3">
        <f t="shared" si="3"/>
        <v>14</v>
      </c>
      <c r="AF7" s="3"/>
      <c r="AG7" s="6">
        <v>110</v>
      </c>
    </row>
    <row r="8" spans="1:33" x14ac:dyDescent="0.25">
      <c r="A8" s="3" t="s">
        <v>13</v>
      </c>
      <c r="B8" s="11">
        <v>2</v>
      </c>
      <c r="C8" s="11">
        <v>5</v>
      </c>
      <c r="D8" s="25">
        <v>10</v>
      </c>
      <c r="E8" s="11">
        <v>0</v>
      </c>
      <c r="F8" s="11">
        <v>0</v>
      </c>
      <c r="G8" s="11">
        <v>2</v>
      </c>
      <c r="H8" s="25">
        <v>4</v>
      </c>
      <c r="I8" s="11">
        <v>0</v>
      </c>
      <c r="J8" s="11">
        <v>0</v>
      </c>
      <c r="K8" s="11">
        <v>7</v>
      </c>
      <c r="L8" s="11">
        <v>6</v>
      </c>
      <c r="M8" s="25">
        <v>0</v>
      </c>
      <c r="N8" s="11">
        <v>2</v>
      </c>
      <c r="O8" s="11">
        <v>5</v>
      </c>
      <c r="P8" s="11">
        <v>6</v>
      </c>
      <c r="Q8" s="25">
        <v>6</v>
      </c>
      <c r="R8" s="11">
        <v>3</v>
      </c>
      <c r="S8" s="11"/>
      <c r="T8" s="11"/>
      <c r="U8" s="11"/>
      <c r="V8" s="3">
        <f t="shared" si="0"/>
        <v>58</v>
      </c>
      <c r="W8" s="3">
        <f t="shared" si="1"/>
        <v>17</v>
      </c>
      <c r="X8" s="3">
        <v>4</v>
      </c>
      <c r="Y8" s="4">
        <f t="shared" si="2"/>
        <v>4.4615384615384617</v>
      </c>
      <c r="Z8" s="4"/>
      <c r="AA8" s="3"/>
      <c r="AB8" s="3"/>
      <c r="AC8" s="3"/>
      <c r="AD8" s="3">
        <v>4</v>
      </c>
      <c r="AE8" s="3">
        <f t="shared" si="3"/>
        <v>21</v>
      </c>
      <c r="AF8" s="3"/>
      <c r="AG8" s="6">
        <v>65</v>
      </c>
    </row>
    <row r="9" spans="1:33" x14ac:dyDescent="0.25">
      <c r="A9" s="3" t="s">
        <v>16</v>
      </c>
      <c r="B9" s="11">
        <v>4</v>
      </c>
      <c r="C9" s="11">
        <v>5</v>
      </c>
      <c r="D9" s="11">
        <v>7</v>
      </c>
      <c r="E9" s="11">
        <v>1</v>
      </c>
      <c r="F9" s="25">
        <v>0</v>
      </c>
      <c r="G9" s="11">
        <v>14</v>
      </c>
      <c r="H9" s="11">
        <v>4</v>
      </c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3">
        <f t="shared" si="0"/>
        <v>35</v>
      </c>
      <c r="W9" s="3">
        <f t="shared" si="1"/>
        <v>7</v>
      </c>
      <c r="X9" s="3">
        <v>1</v>
      </c>
      <c r="Y9" s="4">
        <f t="shared" si="2"/>
        <v>5.833333333333333</v>
      </c>
      <c r="Z9" s="4"/>
      <c r="AA9" s="3"/>
      <c r="AB9" s="3"/>
      <c r="AC9" s="3"/>
      <c r="AD9" s="3">
        <v>7</v>
      </c>
      <c r="AE9" s="3">
        <f t="shared" si="3"/>
        <v>14</v>
      </c>
      <c r="AF9" s="3"/>
      <c r="AG9" s="6">
        <v>66</v>
      </c>
    </row>
    <row r="10" spans="1:33" x14ac:dyDescent="0.25">
      <c r="A10" s="3" t="s">
        <v>641</v>
      </c>
      <c r="B10" s="11">
        <v>60</v>
      </c>
      <c r="C10" s="11">
        <v>8</v>
      </c>
      <c r="D10" s="11">
        <v>68</v>
      </c>
      <c r="E10" s="25">
        <v>30</v>
      </c>
      <c r="F10" s="11">
        <v>42</v>
      </c>
      <c r="G10" s="11">
        <v>90</v>
      </c>
      <c r="H10" s="11">
        <v>82</v>
      </c>
      <c r="I10" s="11">
        <v>74</v>
      </c>
      <c r="J10" s="11">
        <v>42</v>
      </c>
      <c r="K10" s="25">
        <v>30</v>
      </c>
      <c r="L10" s="25">
        <v>51</v>
      </c>
      <c r="M10" s="11">
        <v>0</v>
      </c>
      <c r="N10" s="11">
        <v>17</v>
      </c>
      <c r="O10" s="25">
        <v>48</v>
      </c>
      <c r="P10" s="11">
        <v>91</v>
      </c>
      <c r="Q10" s="11"/>
      <c r="R10" s="11"/>
      <c r="S10" s="11"/>
      <c r="T10" s="11"/>
      <c r="U10" s="11"/>
      <c r="V10" s="3">
        <f t="shared" si="0"/>
        <v>733</v>
      </c>
      <c r="W10" s="3">
        <f t="shared" si="1"/>
        <v>15</v>
      </c>
      <c r="X10" s="3">
        <v>4</v>
      </c>
      <c r="Y10" s="4">
        <f t="shared" si="2"/>
        <v>66.63636363636364</v>
      </c>
      <c r="Z10" s="4"/>
      <c r="AA10" s="3"/>
      <c r="AB10" s="3">
        <v>7</v>
      </c>
      <c r="AC10" s="3">
        <v>5</v>
      </c>
      <c r="AD10" s="3">
        <v>1</v>
      </c>
      <c r="AE10" s="3">
        <f t="shared" si="3"/>
        <v>16</v>
      </c>
      <c r="AF10" s="3"/>
      <c r="AG10" s="6">
        <v>151</v>
      </c>
    </row>
    <row r="11" spans="1:33" x14ac:dyDescent="0.25">
      <c r="A11" s="3" t="s">
        <v>17</v>
      </c>
      <c r="B11" s="11">
        <v>0</v>
      </c>
      <c r="C11" s="11">
        <v>2</v>
      </c>
      <c r="D11" s="11">
        <v>3</v>
      </c>
      <c r="E11" s="25">
        <v>9</v>
      </c>
      <c r="F11" s="11">
        <v>4</v>
      </c>
      <c r="G11" s="25">
        <v>11</v>
      </c>
      <c r="H11" s="11">
        <v>1</v>
      </c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3">
        <f t="shared" si="0"/>
        <v>30</v>
      </c>
      <c r="W11" s="3">
        <f t="shared" si="1"/>
        <v>7</v>
      </c>
      <c r="X11" s="3">
        <v>2</v>
      </c>
      <c r="Y11" s="4">
        <f t="shared" si="2"/>
        <v>6</v>
      </c>
      <c r="Z11" s="4"/>
      <c r="AA11" s="3"/>
      <c r="AB11" s="3"/>
      <c r="AC11" s="3"/>
      <c r="AD11" s="3">
        <v>2</v>
      </c>
      <c r="AE11" s="3">
        <f t="shared" si="3"/>
        <v>9</v>
      </c>
      <c r="AF11" s="3"/>
      <c r="AG11" s="6">
        <v>70</v>
      </c>
    </row>
    <row r="12" spans="1:33" x14ac:dyDescent="0.25">
      <c r="A12" s="3" t="s">
        <v>572</v>
      </c>
      <c r="B12" s="25">
        <v>13</v>
      </c>
      <c r="C12" s="11">
        <v>1</v>
      </c>
      <c r="D12" s="25">
        <v>12</v>
      </c>
      <c r="E12" s="11">
        <v>18</v>
      </c>
      <c r="F12" s="11">
        <v>0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3">
        <f t="shared" si="0"/>
        <v>44</v>
      </c>
      <c r="W12" s="3">
        <f t="shared" si="1"/>
        <v>5</v>
      </c>
      <c r="X12" s="3">
        <v>2</v>
      </c>
      <c r="Y12" s="4">
        <f t="shared" si="2"/>
        <v>14.666666666666666</v>
      </c>
      <c r="Z12" s="4"/>
      <c r="AA12" s="3"/>
      <c r="AB12" s="3"/>
      <c r="AC12" s="3"/>
      <c r="AD12" s="3">
        <v>6</v>
      </c>
      <c r="AE12" s="3">
        <f t="shared" si="3"/>
        <v>11</v>
      </c>
      <c r="AF12" s="3"/>
      <c r="AG12" s="6">
        <v>142</v>
      </c>
    </row>
    <row r="13" spans="1:33" x14ac:dyDescent="0.25">
      <c r="A13" s="3" t="s">
        <v>705</v>
      </c>
      <c r="B13" s="11">
        <v>3</v>
      </c>
      <c r="C13" s="11">
        <v>30</v>
      </c>
      <c r="D13" s="11">
        <v>24</v>
      </c>
      <c r="E13" s="25">
        <v>40</v>
      </c>
      <c r="F13" s="11">
        <v>31</v>
      </c>
      <c r="G13" s="11">
        <v>25</v>
      </c>
      <c r="H13" s="25">
        <v>3</v>
      </c>
      <c r="I13" s="11">
        <v>20</v>
      </c>
      <c r="J13" s="11">
        <v>39</v>
      </c>
      <c r="K13" s="11">
        <v>25</v>
      </c>
      <c r="L13" s="11">
        <v>14</v>
      </c>
      <c r="M13" s="11">
        <v>27</v>
      </c>
      <c r="N13" s="11">
        <v>6</v>
      </c>
      <c r="O13" s="11">
        <v>21</v>
      </c>
      <c r="P13" s="11">
        <v>16</v>
      </c>
      <c r="Q13" s="11">
        <v>36</v>
      </c>
      <c r="R13" s="11"/>
      <c r="S13" s="11"/>
      <c r="T13" s="11"/>
      <c r="U13" s="11"/>
      <c r="V13" s="3">
        <f t="shared" si="0"/>
        <v>360</v>
      </c>
      <c r="W13" s="3">
        <f t="shared" si="1"/>
        <v>16</v>
      </c>
      <c r="X13" s="3">
        <v>2</v>
      </c>
      <c r="Y13" s="4">
        <f t="shared" si="2"/>
        <v>25.714285714285715</v>
      </c>
      <c r="Z13" s="4"/>
      <c r="AA13" s="3"/>
      <c r="AB13" s="3"/>
      <c r="AC13" s="3">
        <v>8</v>
      </c>
      <c r="AD13" s="3">
        <v>1</v>
      </c>
      <c r="AE13" s="3">
        <f t="shared" si="3"/>
        <v>17</v>
      </c>
      <c r="AF13" s="3"/>
      <c r="AG13" s="6">
        <v>166</v>
      </c>
    </row>
    <row r="14" spans="1:33" x14ac:dyDescent="0.25">
      <c r="A14" s="3" t="s">
        <v>753</v>
      </c>
      <c r="B14" s="11">
        <v>20</v>
      </c>
      <c r="C14" s="11">
        <v>9</v>
      </c>
      <c r="D14" s="11">
        <v>8</v>
      </c>
      <c r="E14" s="11">
        <v>4</v>
      </c>
      <c r="F14" s="11">
        <v>0</v>
      </c>
      <c r="G14" s="25">
        <v>23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3">
        <f>SUM(B14:U14)</f>
        <v>64</v>
      </c>
      <c r="W14" s="3">
        <f>COUNT(B14:U14)</f>
        <v>6</v>
      </c>
      <c r="X14" s="3">
        <v>1</v>
      </c>
      <c r="Y14" s="4">
        <f t="shared" si="2"/>
        <v>12.8</v>
      </c>
      <c r="Z14" s="4"/>
      <c r="AA14" s="3"/>
      <c r="AB14" s="3"/>
      <c r="AC14" s="3"/>
      <c r="AD14" s="3"/>
      <c r="AE14" s="3">
        <f>W14+AD14</f>
        <v>6</v>
      </c>
      <c r="AF14" s="3"/>
      <c r="AG14" s="6">
        <v>186</v>
      </c>
    </row>
    <row r="15" spans="1:33" x14ac:dyDescent="0.25">
      <c r="A15" s="3" t="s">
        <v>507</v>
      </c>
      <c r="B15" s="25">
        <v>24</v>
      </c>
      <c r="C15" s="25">
        <v>5</v>
      </c>
      <c r="D15" s="11">
        <v>30</v>
      </c>
      <c r="E15" s="25">
        <v>7</v>
      </c>
      <c r="F15" s="11">
        <v>0</v>
      </c>
      <c r="G15" s="11">
        <v>0</v>
      </c>
      <c r="H15" s="25">
        <v>5</v>
      </c>
      <c r="I15" s="25">
        <v>8</v>
      </c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3">
        <f t="shared" si="0"/>
        <v>79</v>
      </c>
      <c r="W15" s="3">
        <f t="shared" si="1"/>
        <v>8</v>
      </c>
      <c r="X15" s="3">
        <v>5</v>
      </c>
      <c r="Y15" s="4">
        <f t="shared" si="2"/>
        <v>26.333333333333332</v>
      </c>
      <c r="Z15" s="4"/>
      <c r="AA15" s="3"/>
      <c r="AB15" s="3"/>
      <c r="AC15" s="3"/>
      <c r="AD15" s="3">
        <v>8</v>
      </c>
      <c r="AE15" s="3">
        <f t="shared" si="3"/>
        <v>16</v>
      </c>
      <c r="AF15" s="3"/>
      <c r="AG15" s="6">
        <v>58</v>
      </c>
    </row>
    <row r="16" spans="1:33" x14ac:dyDescent="0.25">
      <c r="A16" s="3" t="s">
        <v>508</v>
      </c>
      <c r="B16" s="11">
        <v>3</v>
      </c>
      <c r="C16" s="11">
        <v>10</v>
      </c>
      <c r="D16" s="11">
        <v>4</v>
      </c>
      <c r="E16" s="11">
        <v>2</v>
      </c>
      <c r="F16" s="11">
        <v>11</v>
      </c>
      <c r="G16" s="11">
        <v>0</v>
      </c>
      <c r="H16" s="25">
        <v>8</v>
      </c>
      <c r="I16" s="25">
        <v>1</v>
      </c>
      <c r="J16" s="11">
        <v>0</v>
      </c>
      <c r="K16" s="25">
        <v>2</v>
      </c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3">
        <f t="shared" si="0"/>
        <v>41</v>
      </c>
      <c r="W16" s="3">
        <f t="shared" si="1"/>
        <v>10</v>
      </c>
      <c r="X16" s="3">
        <v>3</v>
      </c>
      <c r="Y16" s="4">
        <f t="shared" si="2"/>
        <v>5.8571428571428568</v>
      </c>
      <c r="Z16" s="4"/>
      <c r="AA16" s="3"/>
      <c r="AB16" s="3"/>
      <c r="AC16" s="3"/>
      <c r="AD16" s="3">
        <v>5</v>
      </c>
      <c r="AE16" s="3">
        <f t="shared" si="3"/>
        <v>15</v>
      </c>
      <c r="AF16" s="3"/>
      <c r="AG16" s="6">
        <v>60</v>
      </c>
    </row>
    <row r="17" spans="1:33" x14ac:dyDescent="0.25">
      <c r="A17" s="3" t="s">
        <v>432</v>
      </c>
      <c r="B17" s="11">
        <v>35</v>
      </c>
      <c r="C17" s="11">
        <v>6</v>
      </c>
      <c r="D17" s="25">
        <v>12</v>
      </c>
      <c r="E17" s="11">
        <v>107</v>
      </c>
      <c r="F17" s="11">
        <v>41</v>
      </c>
      <c r="G17" s="11">
        <v>29</v>
      </c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3">
        <f>SUM(B17:U17)</f>
        <v>230</v>
      </c>
      <c r="W17" s="3">
        <f>COUNT(B17:U17)</f>
        <v>6</v>
      </c>
      <c r="X17" s="3">
        <v>1</v>
      </c>
      <c r="Y17" s="4">
        <f t="shared" si="2"/>
        <v>46</v>
      </c>
      <c r="Z17" s="4"/>
      <c r="AA17" s="3">
        <v>1</v>
      </c>
      <c r="AB17" s="3"/>
      <c r="AC17" s="3">
        <v>3</v>
      </c>
      <c r="AD17" s="3">
        <v>1</v>
      </c>
      <c r="AE17" s="3">
        <f>W17+AD17</f>
        <v>7</v>
      </c>
      <c r="AF17" s="3"/>
      <c r="AG17" s="6">
        <v>127</v>
      </c>
    </row>
    <row r="18" spans="1:33" x14ac:dyDescent="0.25">
      <c r="A18" s="3" t="s">
        <v>370</v>
      </c>
      <c r="B18" s="11">
        <v>36</v>
      </c>
      <c r="C18" s="25">
        <v>38</v>
      </c>
      <c r="D18" s="11">
        <v>7</v>
      </c>
      <c r="E18" s="11">
        <v>3</v>
      </c>
      <c r="F18" s="11">
        <v>21</v>
      </c>
      <c r="G18" s="11">
        <v>9</v>
      </c>
      <c r="H18" s="11">
        <v>17</v>
      </c>
      <c r="I18" s="11">
        <v>31</v>
      </c>
      <c r="J18" s="25">
        <v>30</v>
      </c>
      <c r="K18" s="11">
        <v>25</v>
      </c>
      <c r="L18" s="11">
        <v>7</v>
      </c>
      <c r="M18" s="11">
        <v>0</v>
      </c>
      <c r="N18" s="11"/>
      <c r="O18" s="11"/>
      <c r="P18" s="11"/>
      <c r="Q18" s="11"/>
      <c r="R18" s="11"/>
      <c r="S18" s="11"/>
      <c r="T18" s="11"/>
      <c r="U18" s="11"/>
      <c r="V18" s="3">
        <f t="shared" si="0"/>
        <v>224</v>
      </c>
      <c r="W18" s="3">
        <f t="shared" si="1"/>
        <v>12</v>
      </c>
      <c r="X18" s="3">
        <v>2</v>
      </c>
      <c r="Y18" s="4">
        <f t="shared" si="2"/>
        <v>22.4</v>
      </c>
      <c r="Z18" s="4"/>
      <c r="AA18" s="3"/>
      <c r="AB18" s="3"/>
      <c r="AC18" s="3">
        <v>5</v>
      </c>
      <c r="AD18" s="3"/>
      <c r="AE18" s="3">
        <f t="shared" si="3"/>
        <v>12</v>
      </c>
      <c r="AF18" s="3"/>
      <c r="AG18" s="6">
        <v>113</v>
      </c>
    </row>
    <row r="19" spans="1:33" x14ac:dyDescent="0.25">
      <c r="A19" s="3" t="s">
        <v>509</v>
      </c>
      <c r="B19" s="11">
        <v>0</v>
      </c>
      <c r="C19" s="25">
        <v>0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3">
        <f t="shared" si="0"/>
        <v>0</v>
      </c>
      <c r="W19" s="3">
        <f t="shared" si="1"/>
        <v>2</v>
      </c>
      <c r="X19" s="3">
        <v>1</v>
      </c>
      <c r="Y19" s="4">
        <f t="shared" si="2"/>
        <v>0</v>
      </c>
      <c r="Z19" s="4"/>
      <c r="AA19" s="3"/>
      <c r="AB19" s="3"/>
      <c r="AC19" s="3"/>
      <c r="AD19" s="3">
        <v>11</v>
      </c>
      <c r="AE19" s="3">
        <f>W19+AD19</f>
        <v>13</v>
      </c>
      <c r="AF19" s="3"/>
      <c r="AG19" s="6">
        <v>61</v>
      </c>
    </row>
    <row r="20" spans="1:33" x14ac:dyDescent="0.25">
      <c r="A20" s="6" t="s">
        <v>281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3"/>
      <c r="W20" s="3"/>
      <c r="X20" s="3"/>
      <c r="Y20" s="4"/>
      <c r="Z20" s="3"/>
      <c r="AA20" s="3"/>
      <c r="AB20" s="3"/>
      <c r="AC20" s="3"/>
      <c r="AD20" s="3"/>
      <c r="AE20" s="3"/>
      <c r="AF20" s="3"/>
      <c r="AG20" s="6"/>
    </row>
    <row r="21" spans="1:33" x14ac:dyDescent="0.25">
      <c r="A21" s="3" t="s">
        <v>733</v>
      </c>
      <c r="B21" s="11">
        <v>1</v>
      </c>
      <c r="C21" s="11">
        <v>0</v>
      </c>
      <c r="D21" s="11">
        <v>3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3">
        <f>SUM(B21:U21)</f>
        <v>4</v>
      </c>
      <c r="W21" s="3">
        <f>COUNT(B21:U21)</f>
        <v>3</v>
      </c>
      <c r="AD21" s="3">
        <v>1</v>
      </c>
      <c r="AE21" s="3">
        <f>W21+AD21</f>
        <v>4</v>
      </c>
      <c r="AF21" s="3"/>
      <c r="AG21" s="6">
        <v>179</v>
      </c>
    </row>
    <row r="22" spans="1:33" x14ac:dyDescent="0.25">
      <c r="A22" s="3" t="s">
        <v>754</v>
      </c>
      <c r="B22" s="11">
        <v>5</v>
      </c>
      <c r="C22" s="11">
        <v>59</v>
      </c>
      <c r="D22" s="11">
        <v>43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V22" s="3">
        <f t="shared" ref="V22:V29" si="4">SUM(B22:U22)</f>
        <v>107</v>
      </c>
      <c r="W22" s="3">
        <f t="shared" ref="W22:W29" si="5">COUNT(B22:U22)</f>
        <v>3</v>
      </c>
      <c r="X22" s="3"/>
      <c r="AB22">
        <v>1</v>
      </c>
      <c r="AC22">
        <v>1</v>
      </c>
      <c r="AD22" s="3">
        <v>1</v>
      </c>
      <c r="AE22" s="3">
        <f t="shared" si="3"/>
        <v>4</v>
      </c>
      <c r="AG22" s="6">
        <v>189</v>
      </c>
    </row>
    <row r="23" spans="1:33" x14ac:dyDescent="0.25">
      <c r="A23" s="3" t="s">
        <v>716</v>
      </c>
      <c r="B23" s="11">
        <v>5</v>
      </c>
      <c r="C23" s="11"/>
      <c r="D23" s="11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V23" s="3">
        <f t="shared" si="4"/>
        <v>5</v>
      </c>
      <c r="W23" s="3">
        <f t="shared" si="5"/>
        <v>1</v>
      </c>
      <c r="X23" s="3"/>
      <c r="AD23" s="3"/>
      <c r="AE23" s="3">
        <f t="shared" si="3"/>
        <v>1</v>
      </c>
      <c r="AG23" s="6">
        <v>173</v>
      </c>
    </row>
    <row r="24" spans="1:33" x14ac:dyDescent="0.25">
      <c r="A24" s="3" t="s">
        <v>495</v>
      </c>
      <c r="B24" s="25">
        <v>12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3">
        <f>SUM(B24:U24)</f>
        <v>12</v>
      </c>
      <c r="W24" s="3">
        <f>COUNT(B24:U24)</f>
        <v>1</v>
      </c>
      <c r="X24" s="3">
        <v>1</v>
      </c>
      <c r="Y24" s="4"/>
      <c r="Z24" s="4"/>
      <c r="AA24" s="3"/>
      <c r="AB24" s="3"/>
      <c r="AC24" s="3"/>
      <c r="AD24" s="3"/>
      <c r="AE24" s="3">
        <f>W24+AD24</f>
        <v>1</v>
      </c>
      <c r="AF24" s="3"/>
      <c r="AG24" s="6">
        <v>85</v>
      </c>
    </row>
    <row r="25" spans="1:33" x14ac:dyDescent="0.25">
      <c r="A25" s="3" t="s">
        <v>104</v>
      </c>
      <c r="B25" s="11">
        <v>2</v>
      </c>
      <c r="C25" s="11">
        <v>2</v>
      </c>
      <c r="D25" s="11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V25" s="3">
        <f t="shared" si="4"/>
        <v>4</v>
      </c>
      <c r="W25" s="3">
        <f t="shared" si="5"/>
        <v>2</v>
      </c>
      <c r="AD25" s="3"/>
      <c r="AE25" s="3">
        <f t="shared" si="3"/>
        <v>2</v>
      </c>
      <c r="AG25" s="6">
        <v>91</v>
      </c>
    </row>
    <row r="26" spans="1:33" x14ac:dyDescent="0.25">
      <c r="A26" s="3" t="s">
        <v>14</v>
      </c>
      <c r="B26" s="11">
        <v>8</v>
      </c>
      <c r="C26" s="11">
        <v>19</v>
      </c>
      <c r="D26" s="11">
        <v>15</v>
      </c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3">
        <f>SUM(B26:U26)</f>
        <v>42</v>
      </c>
      <c r="W26" s="3">
        <f>COUNT(B26:U26)</f>
        <v>3</v>
      </c>
      <c r="X26" s="3"/>
      <c r="Y26" s="4"/>
      <c r="Z26" s="4"/>
      <c r="AA26" s="3"/>
      <c r="AB26" s="3"/>
      <c r="AC26" s="3"/>
      <c r="AD26" s="3"/>
      <c r="AE26" s="3">
        <f>W26+AD26</f>
        <v>3</v>
      </c>
      <c r="AF26" s="3"/>
      <c r="AG26" s="6">
        <v>46</v>
      </c>
    </row>
    <row r="27" spans="1:33" x14ac:dyDescent="0.25">
      <c r="A27" s="3" t="s">
        <v>755</v>
      </c>
      <c r="B27" s="25">
        <v>10</v>
      </c>
      <c r="C27" s="11"/>
      <c r="D27" s="11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V27" s="3">
        <f>SUM(B27:U27)</f>
        <v>10</v>
      </c>
      <c r="W27" s="3">
        <f>COUNT(B27:U27)</f>
        <v>1</v>
      </c>
      <c r="X27" s="3">
        <v>1</v>
      </c>
      <c r="AD27" s="3"/>
      <c r="AE27" s="3">
        <f t="shared" si="3"/>
        <v>1</v>
      </c>
      <c r="AG27" s="6">
        <v>187</v>
      </c>
    </row>
    <row r="28" spans="1:33" x14ac:dyDescent="0.25">
      <c r="A28" s="3" t="s">
        <v>752</v>
      </c>
      <c r="B28" s="11">
        <v>6</v>
      </c>
      <c r="C28" s="11">
        <v>17</v>
      </c>
      <c r="D28" s="11">
        <v>3</v>
      </c>
      <c r="E28" s="11">
        <v>5</v>
      </c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3">
        <f t="shared" si="4"/>
        <v>31</v>
      </c>
      <c r="W28" s="3">
        <f t="shared" si="5"/>
        <v>4</v>
      </c>
      <c r="X28" s="3"/>
      <c r="Y28" s="4"/>
      <c r="Z28" s="4"/>
      <c r="AA28" s="3"/>
      <c r="AB28" s="3"/>
      <c r="AC28" s="3"/>
      <c r="AD28" s="3"/>
      <c r="AE28" s="3">
        <f t="shared" si="3"/>
        <v>4</v>
      </c>
      <c r="AF28" s="3"/>
      <c r="AG28" s="6">
        <v>185</v>
      </c>
    </row>
    <row r="29" spans="1:33" x14ac:dyDescent="0.25">
      <c r="A29" s="3" t="s">
        <v>766</v>
      </c>
      <c r="B29" s="11">
        <v>4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3">
        <f t="shared" si="4"/>
        <v>4</v>
      </c>
      <c r="W29" s="3">
        <f t="shared" si="5"/>
        <v>1</v>
      </c>
      <c r="X29" s="3"/>
      <c r="Y29" s="4"/>
      <c r="Z29" s="4"/>
      <c r="AA29" s="3"/>
      <c r="AB29" s="3"/>
      <c r="AC29" s="3"/>
      <c r="AD29" s="3"/>
      <c r="AE29" s="3">
        <f t="shared" si="3"/>
        <v>1</v>
      </c>
      <c r="AF29" s="3"/>
      <c r="AG29" s="6">
        <v>188</v>
      </c>
    </row>
    <row r="30" spans="1:33" x14ac:dyDescent="0.25">
      <c r="A30" s="3" t="s">
        <v>503</v>
      </c>
      <c r="B30" s="25">
        <v>0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3">
        <f>SUM(B30:U30)</f>
        <v>0</v>
      </c>
      <c r="W30" s="3">
        <f>COUNT(B30:U30)</f>
        <v>1</v>
      </c>
      <c r="X30" s="3">
        <v>1</v>
      </c>
      <c r="Y30" s="4"/>
      <c r="Z30" s="4"/>
      <c r="AA30" s="3"/>
      <c r="AB30" s="3"/>
      <c r="AC30" s="3"/>
      <c r="AD30" s="3">
        <v>2</v>
      </c>
      <c r="AE30" s="3">
        <f>W30+AD30</f>
        <v>3</v>
      </c>
      <c r="AF30" s="3"/>
      <c r="AG30" s="6">
        <v>8</v>
      </c>
    </row>
    <row r="31" spans="1:33" x14ac:dyDescent="0.25">
      <c r="A31" s="3" t="s">
        <v>642</v>
      </c>
      <c r="B31" s="25">
        <v>1</v>
      </c>
      <c r="C31" s="25">
        <v>1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3">
        <f>SUM(B31:U31)</f>
        <v>2</v>
      </c>
      <c r="W31" s="3">
        <f>COUNT(B31:U31)</f>
        <v>2</v>
      </c>
      <c r="X31" s="3">
        <v>2</v>
      </c>
      <c r="Y31" s="4"/>
      <c r="Z31" s="4"/>
      <c r="AA31" s="3"/>
      <c r="AB31" s="3"/>
      <c r="AC31" s="3"/>
      <c r="AD31" s="3">
        <v>1</v>
      </c>
      <c r="AE31" s="3">
        <f>W31+AD31</f>
        <v>3</v>
      </c>
      <c r="AF31" s="3"/>
      <c r="AG31" s="6">
        <v>152</v>
      </c>
    </row>
    <row r="32" spans="1:33" x14ac:dyDescent="0.25">
      <c r="B32" s="3"/>
      <c r="C32" s="3"/>
      <c r="D32" s="22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>
        <f>SUM(V3:V31)</f>
        <v>2674</v>
      </c>
      <c r="W32" s="3">
        <f>SUM(W3:W31)</f>
        <v>176</v>
      </c>
      <c r="X32" s="3">
        <f>SUM(X3:X31)</f>
        <v>43</v>
      </c>
      <c r="Y32" s="4">
        <f>V32/(W32-X32)</f>
        <v>20.105263157894736</v>
      </c>
      <c r="Z32" s="4"/>
      <c r="AA32" s="3">
        <f>SUM(AA3:AA31)</f>
        <v>1</v>
      </c>
      <c r="AB32" s="3">
        <f>SUM(AB3:AB31)</f>
        <v>8</v>
      </c>
      <c r="AC32" s="3">
        <f>SUM(AC3:AC31)</f>
        <v>31</v>
      </c>
      <c r="AD32" s="3">
        <f>SUM(AD3:AD31)</f>
        <v>62</v>
      </c>
      <c r="AE32" s="3">
        <f>SUM(AE3:AE31)</f>
        <v>238</v>
      </c>
      <c r="AF32" s="3"/>
      <c r="AG32" s="3"/>
    </row>
    <row r="33" spans="1:33" x14ac:dyDescent="0.25">
      <c r="A33" s="3"/>
      <c r="N33" s="3"/>
      <c r="O33" s="3"/>
      <c r="P33" s="3"/>
      <c r="Q33" s="3"/>
      <c r="R33" s="3"/>
      <c r="S33" s="3"/>
      <c r="T33" s="3"/>
      <c r="U33" s="3"/>
      <c r="V33" s="3"/>
      <c r="X33" s="3"/>
      <c r="Y33" s="3"/>
      <c r="Z33" s="3"/>
      <c r="AA33" s="3"/>
      <c r="AB33" s="3"/>
      <c r="AC33" s="3"/>
      <c r="AD33" s="3"/>
      <c r="AE33" s="3"/>
      <c r="AF33" s="3"/>
      <c r="AG33" s="3"/>
    </row>
    <row r="34" spans="1:33" x14ac:dyDescent="0.25">
      <c r="A34" s="3"/>
      <c r="N34" s="3"/>
      <c r="O34" s="3"/>
      <c r="P34" s="3"/>
      <c r="Q34" s="3"/>
      <c r="R34" s="3"/>
      <c r="S34" s="3"/>
      <c r="T34" s="3"/>
      <c r="U34" s="3"/>
      <c r="V34" s="6" t="s">
        <v>26</v>
      </c>
      <c r="W34" s="3"/>
      <c r="X34" s="3"/>
      <c r="Y34" s="3"/>
      <c r="Z34" s="3"/>
      <c r="AA34" s="3"/>
      <c r="AB34" s="3"/>
      <c r="AC34" s="3"/>
      <c r="AD34" s="3"/>
      <c r="AF34" s="3"/>
      <c r="AG34" s="3"/>
    </row>
    <row r="35" spans="1:33" x14ac:dyDescent="0.25">
      <c r="A35" s="3"/>
      <c r="N35" s="3"/>
      <c r="O35" s="3"/>
      <c r="P35" s="3"/>
      <c r="Q35" s="3"/>
      <c r="R35" s="3"/>
      <c r="S35" s="3"/>
      <c r="T35" s="3"/>
      <c r="U35" s="3"/>
      <c r="V35" s="6" t="s">
        <v>439</v>
      </c>
      <c r="W35" s="3"/>
      <c r="X35" s="3"/>
      <c r="Y35" s="15">
        <v>107</v>
      </c>
      <c r="Z35" s="6" t="s">
        <v>731</v>
      </c>
      <c r="AA35" s="6"/>
      <c r="AB35" s="6"/>
      <c r="AC35" s="6" t="s">
        <v>689</v>
      </c>
      <c r="AD35" s="3"/>
      <c r="AF35" s="3"/>
      <c r="AG35" s="3"/>
    </row>
    <row r="36" spans="1:33" x14ac:dyDescent="0.25">
      <c r="A36" s="3"/>
      <c r="N36" s="3"/>
      <c r="O36" s="3"/>
      <c r="P36" s="3"/>
      <c r="Q36" s="3"/>
      <c r="R36" s="3"/>
      <c r="S36" s="3"/>
      <c r="T36" s="3"/>
      <c r="U36" s="3"/>
      <c r="V36" s="6" t="s">
        <v>656</v>
      </c>
      <c r="W36" s="3"/>
      <c r="X36" s="3"/>
      <c r="Y36" s="15">
        <v>91</v>
      </c>
      <c r="Z36" s="6" t="s">
        <v>623</v>
      </c>
      <c r="AA36" s="6"/>
      <c r="AB36" s="6"/>
      <c r="AC36" s="6" t="s">
        <v>392</v>
      </c>
      <c r="AD36" s="3"/>
      <c r="AF36" s="3"/>
      <c r="AG36" s="3"/>
    </row>
    <row r="37" spans="1:33" x14ac:dyDescent="0.25">
      <c r="A37" s="3"/>
      <c r="N37" s="3"/>
      <c r="O37" s="3"/>
      <c r="P37" s="3"/>
      <c r="Q37" s="3"/>
      <c r="R37" s="3"/>
      <c r="S37" s="3"/>
      <c r="T37" s="3"/>
      <c r="U37" s="3"/>
      <c r="V37" s="6" t="s">
        <v>656</v>
      </c>
      <c r="W37" s="3"/>
      <c r="X37" s="3"/>
      <c r="Y37" s="6">
        <v>90</v>
      </c>
      <c r="Z37" s="6" t="s">
        <v>768</v>
      </c>
      <c r="AA37" s="6"/>
      <c r="AB37" s="6"/>
      <c r="AC37" s="6" t="s">
        <v>206</v>
      </c>
      <c r="AD37" s="3"/>
      <c r="AF37" s="3"/>
      <c r="AG37" s="3"/>
    </row>
    <row r="38" spans="1:33" x14ac:dyDescent="0.25">
      <c r="A38" s="3"/>
      <c r="N38" s="3"/>
      <c r="O38" s="3"/>
      <c r="P38" s="3"/>
      <c r="Q38" s="3"/>
      <c r="R38" s="3"/>
      <c r="S38" s="3"/>
      <c r="T38" s="3"/>
      <c r="U38" s="3"/>
      <c r="V38" s="6" t="s">
        <v>656</v>
      </c>
      <c r="W38" s="3"/>
      <c r="X38" s="3"/>
      <c r="Y38" s="6">
        <v>82</v>
      </c>
      <c r="Z38" s="6" t="s">
        <v>769</v>
      </c>
      <c r="AA38" s="6"/>
      <c r="AB38" s="6"/>
      <c r="AC38" s="6" t="s">
        <v>160</v>
      </c>
      <c r="AD38" s="3"/>
      <c r="AF38" s="3"/>
      <c r="AG38" s="3"/>
    </row>
    <row r="39" spans="1:33" x14ac:dyDescent="0.25">
      <c r="A39" s="3"/>
      <c r="N39" s="3"/>
      <c r="O39" s="3"/>
      <c r="P39" s="3"/>
      <c r="Q39" s="3"/>
      <c r="R39" s="3"/>
      <c r="S39" s="3"/>
      <c r="T39" s="3"/>
      <c r="U39" s="3"/>
      <c r="V39" s="6" t="s">
        <v>656</v>
      </c>
      <c r="W39" s="3"/>
      <c r="X39" s="3"/>
      <c r="Y39" s="15">
        <v>74</v>
      </c>
      <c r="Z39" s="6" t="s">
        <v>661</v>
      </c>
      <c r="AA39" s="6"/>
      <c r="AB39" s="6"/>
      <c r="AC39" s="6" t="s">
        <v>307</v>
      </c>
      <c r="AD39" s="3"/>
      <c r="AF39" s="3"/>
      <c r="AG39" s="3"/>
    </row>
    <row r="40" spans="1:33" x14ac:dyDescent="0.25">
      <c r="A40" s="3"/>
      <c r="N40" s="3"/>
      <c r="O40" s="3"/>
      <c r="P40" s="3"/>
      <c r="Q40" s="3"/>
      <c r="R40" s="3"/>
      <c r="S40" s="3"/>
      <c r="T40" s="3"/>
      <c r="U40" s="3"/>
      <c r="V40" s="6" t="s">
        <v>656</v>
      </c>
      <c r="W40" s="3"/>
      <c r="X40" s="3"/>
      <c r="Y40" s="6">
        <v>68</v>
      </c>
      <c r="Z40" s="6" t="s">
        <v>68</v>
      </c>
      <c r="AA40" s="6"/>
      <c r="AB40" s="6"/>
      <c r="AC40" s="29" t="s">
        <v>204</v>
      </c>
      <c r="AD40" s="3"/>
      <c r="AF40" s="3"/>
      <c r="AG40" s="3"/>
    </row>
    <row r="41" spans="1:33" x14ac:dyDescent="0.25">
      <c r="A41" s="3"/>
      <c r="N41" s="3"/>
      <c r="O41" s="3"/>
      <c r="P41" s="3"/>
      <c r="Q41" s="3"/>
      <c r="R41" s="3"/>
      <c r="S41" s="3"/>
      <c r="T41" s="3"/>
      <c r="U41" s="3"/>
      <c r="V41" s="6" t="s">
        <v>656</v>
      </c>
      <c r="W41" s="3"/>
      <c r="X41" s="3"/>
      <c r="Y41" s="6">
        <v>60</v>
      </c>
      <c r="Z41" s="6" t="s">
        <v>467</v>
      </c>
      <c r="AA41" s="6"/>
      <c r="AB41" s="6"/>
      <c r="AC41" s="6" t="s">
        <v>262</v>
      </c>
      <c r="AD41" s="3"/>
      <c r="AF41" s="3"/>
      <c r="AG41" s="3"/>
    </row>
    <row r="42" spans="1:33" x14ac:dyDescent="0.25">
      <c r="A42" s="3"/>
      <c r="N42" s="3"/>
      <c r="O42" s="3"/>
      <c r="P42" s="3"/>
      <c r="Q42" s="3"/>
      <c r="R42" s="3"/>
      <c r="S42" s="3"/>
      <c r="T42" s="3"/>
      <c r="U42" s="3"/>
      <c r="V42" s="6" t="s">
        <v>756</v>
      </c>
      <c r="W42" s="3"/>
      <c r="X42" s="3"/>
      <c r="Y42" s="15">
        <v>59</v>
      </c>
      <c r="Z42" s="6" t="s">
        <v>697</v>
      </c>
      <c r="AA42" s="6"/>
      <c r="AB42" s="6"/>
      <c r="AC42" s="6" t="s">
        <v>695</v>
      </c>
      <c r="AD42" s="3"/>
      <c r="AF42" s="3"/>
      <c r="AG42" s="3"/>
    </row>
    <row r="43" spans="1:33" x14ac:dyDescent="0.25">
      <c r="A43" s="3"/>
      <c r="N43" s="3"/>
      <c r="O43" s="3"/>
      <c r="P43" s="3"/>
      <c r="Q43" s="3"/>
      <c r="R43" s="3"/>
      <c r="S43" s="3"/>
      <c r="T43" s="3"/>
      <c r="U43" s="3"/>
      <c r="V43" s="6" t="s">
        <v>656</v>
      </c>
      <c r="W43" s="3"/>
      <c r="X43" s="3"/>
      <c r="Y43" s="15" t="s">
        <v>199</v>
      </c>
      <c r="Z43" s="6" t="s">
        <v>373</v>
      </c>
      <c r="AA43" s="6"/>
      <c r="AB43" s="6"/>
      <c r="AC43" s="6" t="s">
        <v>767</v>
      </c>
      <c r="AD43" s="3"/>
      <c r="AF43" s="3"/>
      <c r="AG43" s="3"/>
    </row>
    <row r="44" spans="1:33" x14ac:dyDescent="0.25">
      <c r="A44" s="3"/>
      <c r="N44" s="3"/>
      <c r="O44" s="3"/>
      <c r="P44" s="3"/>
      <c r="Q44" s="3"/>
      <c r="R44" s="3"/>
      <c r="S44" s="3"/>
      <c r="T44" s="3"/>
      <c r="U44" s="3"/>
      <c r="V44" s="6"/>
      <c r="W44" s="3"/>
      <c r="X44" s="3"/>
      <c r="Y44" s="6"/>
      <c r="Z44" s="6"/>
      <c r="AA44" s="6"/>
      <c r="AB44" s="6"/>
      <c r="AC44" s="6"/>
      <c r="AD44" s="3"/>
      <c r="AF44" s="3"/>
      <c r="AG44" s="3"/>
    </row>
    <row r="45" spans="1:33" x14ac:dyDescent="0.25">
      <c r="A45" s="3"/>
      <c r="N45" s="3"/>
      <c r="O45" s="6"/>
      <c r="P45" s="6"/>
      <c r="Q45" s="6"/>
      <c r="R45" s="6"/>
      <c r="S45" s="6"/>
      <c r="T45" s="6"/>
      <c r="U45" s="6"/>
      <c r="V45" s="6"/>
      <c r="W45" s="3"/>
      <c r="X45" s="3"/>
      <c r="Y45" s="6"/>
      <c r="Z45" s="6"/>
      <c r="AA45" s="6"/>
      <c r="AB45" s="6"/>
      <c r="AC45" s="6"/>
      <c r="AD45" s="3"/>
      <c r="AF45" s="3"/>
      <c r="AG45" s="3"/>
    </row>
    <row r="46" spans="1:33" ht="13" x14ac:dyDescent="0.3">
      <c r="A46" s="3"/>
      <c r="B46" s="6"/>
      <c r="C46" s="26"/>
      <c r="D46" s="26"/>
      <c r="E46" s="15"/>
      <c r="F46" s="6"/>
      <c r="G46" s="26"/>
      <c r="H46" s="26"/>
      <c r="I46" s="6"/>
      <c r="J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3"/>
      <c r="X46" s="3"/>
      <c r="Y46" s="15"/>
      <c r="Z46" s="6"/>
      <c r="AA46" s="6"/>
      <c r="AB46" s="6"/>
      <c r="AC46" s="6"/>
      <c r="AD46" s="3"/>
      <c r="AF46" s="3"/>
      <c r="AG46" s="3"/>
    </row>
  </sheetData>
  <pageMargins left="1.299212598425197" right="0.70866141732283472" top="0.74803149606299213" bottom="0.74803149606299213" header="0.31496062992125984" footer="0.31496062992125984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I53"/>
  <sheetViews>
    <sheetView topLeftCell="A10" zoomScale="90" zoomScaleNormal="90" workbookViewId="0">
      <selection activeCell="X30" sqref="X30"/>
    </sheetView>
  </sheetViews>
  <sheetFormatPr defaultRowHeight="12.5" x14ac:dyDescent="0.25"/>
  <cols>
    <col min="1" max="1" width="11.54296875" customWidth="1"/>
    <col min="2" max="23" width="3.81640625" customWidth="1"/>
    <col min="24" max="24" width="5.81640625" customWidth="1"/>
    <col min="25" max="25" width="4.81640625" customWidth="1"/>
    <col min="26" max="26" width="4.6328125" customWidth="1"/>
    <col min="27" max="27" width="5.81640625" customWidth="1"/>
    <col min="28" max="28" width="4.54296875" customWidth="1"/>
    <col min="29" max="33" width="3.81640625" customWidth="1"/>
    <col min="34" max="34" width="2.54296875" customWidth="1"/>
    <col min="35" max="35" width="3.81640625" customWidth="1"/>
  </cols>
  <sheetData>
    <row r="1" spans="1:35" ht="15.5" x14ac:dyDescent="0.35">
      <c r="A1" s="8" t="s">
        <v>774</v>
      </c>
      <c r="B1" s="2"/>
      <c r="C1" s="2"/>
      <c r="D1" s="3"/>
      <c r="E1" s="3"/>
      <c r="F1" s="3"/>
      <c r="G1" s="3"/>
      <c r="H1" s="30" t="s">
        <v>791</v>
      </c>
      <c r="I1" s="3"/>
      <c r="J1" s="3"/>
      <c r="K1" s="22"/>
      <c r="L1" s="2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D1" s="3"/>
      <c r="AE1" s="3" t="s">
        <v>57</v>
      </c>
      <c r="AF1" s="3"/>
      <c r="AG1" s="3"/>
      <c r="AH1" s="3"/>
      <c r="AI1" s="3"/>
    </row>
    <row r="2" spans="1:3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5" t="s">
        <v>0</v>
      </c>
      <c r="Y2" s="5" t="s">
        <v>1</v>
      </c>
      <c r="Z2" s="5" t="s">
        <v>2</v>
      </c>
      <c r="AA2" s="3" t="s">
        <v>3</v>
      </c>
      <c r="AB2" s="3"/>
      <c r="AC2" s="5" t="s">
        <v>54</v>
      </c>
      <c r="AD2" s="5" t="s">
        <v>4</v>
      </c>
      <c r="AE2" s="5" t="s">
        <v>5</v>
      </c>
      <c r="AF2" s="5" t="s">
        <v>6</v>
      </c>
      <c r="AG2" s="3" t="s">
        <v>342</v>
      </c>
      <c r="AH2" s="3"/>
      <c r="AI2" s="3"/>
    </row>
    <row r="3" spans="1:35" x14ac:dyDescent="0.25">
      <c r="A3" s="3" t="s">
        <v>727</v>
      </c>
      <c r="B3" s="11">
        <v>0</v>
      </c>
      <c r="C3" s="25">
        <v>13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3">
        <f t="shared" ref="X3:X22" si="0">SUM(B3:W3)</f>
        <v>13</v>
      </c>
      <c r="Y3" s="3">
        <f t="shared" ref="Y3:Y22" si="1">COUNT(B3:W3)</f>
        <v>2</v>
      </c>
      <c r="Z3" s="3">
        <v>1</v>
      </c>
      <c r="AA3" s="4">
        <f>X3/(Y3-Z3)</f>
        <v>13</v>
      </c>
      <c r="AB3" s="4"/>
      <c r="AC3" s="3"/>
      <c r="AD3" s="3"/>
      <c r="AE3" s="3"/>
      <c r="AF3" s="3">
        <v>4</v>
      </c>
      <c r="AG3" s="3">
        <f>Y3+AF3</f>
        <v>6</v>
      </c>
      <c r="AH3" s="3"/>
      <c r="AI3" s="6">
        <v>175</v>
      </c>
    </row>
    <row r="4" spans="1:35" x14ac:dyDescent="0.25">
      <c r="A4" s="3" t="s">
        <v>754</v>
      </c>
      <c r="B4" s="11">
        <v>14</v>
      </c>
      <c r="C4" s="25">
        <v>55</v>
      </c>
      <c r="D4" s="11">
        <v>41</v>
      </c>
      <c r="E4" s="11">
        <v>0</v>
      </c>
      <c r="F4" s="11">
        <v>25</v>
      </c>
      <c r="G4" s="11">
        <v>2</v>
      </c>
      <c r="H4" s="25">
        <v>50</v>
      </c>
      <c r="I4" s="11">
        <v>4</v>
      </c>
      <c r="J4" s="11">
        <v>53</v>
      </c>
      <c r="K4" s="11">
        <v>85</v>
      </c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3">
        <f t="shared" si="0"/>
        <v>329</v>
      </c>
      <c r="Y4" s="3">
        <f t="shared" si="1"/>
        <v>10</v>
      </c>
      <c r="Z4" s="3">
        <v>2</v>
      </c>
      <c r="AA4" s="4">
        <f>X4/(Y4-Z4)</f>
        <v>41.125</v>
      </c>
      <c r="AD4" s="3">
        <v>4</v>
      </c>
      <c r="AE4" s="3">
        <v>2</v>
      </c>
      <c r="AF4" s="3"/>
      <c r="AG4" s="3">
        <f>Y4+AF4</f>
        <v>10</v>
      </c>
      <c r="AI4" s="6">
        <v>189</v>
      </c>
    </row>
    <row r="5" spans="1:35" x14ac:dyDescent="0.25">
      <c r="A5" s="3" t="s">
        <v>777</v>
      </c>
      <c r="B5" s="25">
        <v>20</v>
      </c>
      <c r="C5" s="11">
        <v>11</v>
      </c>
      <c r="D5" s="11">
        <v>16</v>
      </c>
      <c r="E5" s="11">
        <v>9</v>
      </c>
      <c r="F5" s="25">
        <v>20</v>
      </c>
      <c r="G5" s="11">
        <v>2</v>
      </c>
      <c r="H5" s="11">
        <v>13</v>
      </c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3">
        <f t="shared" si="0"/>
        <v>91</v>
      </c>
      <c r="Y5" s="3">
        <f t="shared" si="1"/>
        <v>7</v>
      </c>
      <c r="Z5" s="3">
        <v>2</v>
      </c>
      <c r="AA5" s="4">
        <f t="shared" ref="AA5:AA22" si="2">X5/(Y5-Z5)</f>
        <v>18.2</v>
      </c>
      <c r="AB5" s="4"/>
      <c r="AC5" s="3"/>
      <c r="AD5" s="3"/>
      <c r="AE5" s="3"/>
      <c r="AF5" s="3">
        <v>1</v>
      </c>
      <c r="AG5" s="3">
        <f t="shared" ref="AG5:AG22" si="3">Y5+AF5</f>
        <v>8</v>
      </c>
      <c r="AH5" s="3"/>
      <c r="AI5" s="6">
        <v>192</v>
      </c>
    </row>
    <row r="6" spans="1:35" x14ac:dyDescent="0.25">
      <c r="A6" s="3" t="s">
        <v>494</v>
      </c>
      <c r="B6" s="11">
        <v>0</v>
      </c>
      <c r="C6" s="11">
        <v>0</v>
      </c>
      <c r="D6" s="11">
        <v>3</v>
      </c>
      <c r="E6" s="11">
        <v>0</v>
      </c>
      <c r="F6" s="25">
        <v>9</v>
      </c>
      <c r="G6" s="11">
        <v>4</v>
      </c>
      <c r="H6" s="25">
        <v>4</v>
      </c>
      <c r="I6" s="11">
        <v>1</v>
      </c>
      <c r="J6" s="11">
        <v>0</v>
      </c>
      <c r="K6" s="25">
        <v>4</v>
      </c>
      <c r="L6" s="25">
        <v>6</v>
      </c>
      <c r="M6" s="11">
        <v>13</v>
      </c>
      <c r="N6" s="11">
        <v>1</v>
      </c>
      <c r="O6" s="11">
        <v>2</v>
      </c>
      <c r="P6" s="11"/>
      <c r="Q6" s="11"/>
      <c r="R6" s="11"/>
      <c r="S6" s="11"/>
      <c r="T6" s="11"/>
      <c r="U6" s="11"/>
      <c r="V6" s="11"/>
      <c r="W6" s="11"/>
      <c r="X6" s="3">
        <f t="shared" si="0"/>
        <v>47</v>
      </c>
      <c r="Y6" s="3">
        <f t="shared" si="1"/>
        <v>14</v>
      </c>
      <c r="Z6" s="3">
        <v>4</v>
      </c>
      <c r="AA6" s="4">
        <f t="shared" si="2"/>
        <v>4.7</v>
      </c>
      <c r="AB6" s="4"/>
      <c r="AC6" s="3"/>
      <c r="AD6" s="3"/>
      <c r="AE6" s="3"/>
      <c r="AF6" s="3">
        <v>1</v>
      </c>
      <c r="AG6" s="3">
        <f t="shared" si="3"/>
        <v>15</v>
      </c>
      <c r="AH6" s="3"/>
      <c r="AI6" s="6">
        <v>132</v>
      </c>
    </row>
    <row r="7" spans="1:35" x14ac:dyDescent="0.25">
      <c r="A7" s="3" t="s">
        <v>779</v>
      </c>
      <c r="B7" s="11">
        <v>9</v>
      </c>
      <c r="C7" s="11">
        <v>0</v>
      </c>
      <c r="D7" s="11">
        <v>1</v>
      </c>
      <c r="E7" s="11">
        <v>1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3">
        <f t="shared" si="0"/>
        <v>11</v>
      </c>
      <c r="Y7" s="3">
        <f t="shared" si="1"/>
        <v>4</v>
      </c>
      <c r="Z7" s="3">
        <v>0</v>
      </c>
      <c r="AA7" s="4">
        <f>X7/(Y7-Z7)</f>
        <v>2.75</v>
      </c>
      <c r="AD7" s="3"/>
      <c r="AE7" s="3"/>
      <c r="AF7" s="3">
        <v>1</v>
      </c>
      <c r="AG7" s="3">
        <f>Y7+AF7</f>
        <v>5</v>
      </c>
      <c r="AI7" s="6">
        <v>193</v>
      </c>
    </row>
    <row r="8" spans="1:35" x14ac:dyDescent="0.25">
      <c r="A8" s="3" t="s">
        <v>13</v>
      </c>
      <c r="B8" s="25">
        <v>7</v>
      </c>
      <c r="C8" s="11">
        <v>22</v>
      </c>
      <c r="D8" s="11">
        <v>0</v>
      </c>
      <c r="E8" s="11">
        <v>0</v>
      </c>
      <c r="F8" s="11">
        <v>11</v>
      </c>
      <c r="G8" s="11">
        <v>11</v>
      </c>
      <c r="H8" s="25">
        <v>11</v>
      </c>
      <c r="I8" s="11">
        <v>0</v>
      </c>
      <c r="J8" s="11">
        <v>1</v>
      </c>
      <c r="K8" s="25">
        <v>0</v>
      </c>
      <c r="L8" s="25">
        <v>6</v>
      </c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3">
        <f t="shared" si="0"/>
        <v>69</v>
      </c>
      <c r="Y8" s="3">
        <f t="shared" si="1"/>
        <v>11</v>
      </c>
      <c r="Z8" s="3">
        <v>4</v>
      </c>
      <c r="AA8" s="4">
        <f t="shared" si="2"/>
        <v>9.8571428571428577</v>
      </c>
      <c r="AB8" s="4"/>
      <c r="AC8" s="3"/>
      <c r="AD8" s="3"/>
      <c r="AE8" s="3"/>
      <c r="AF8" s="3">
        <v>12</v>
      </c>
      <c r="AG8" s="3">
        <f t="shared" si="3"/>
        <v>23</v>
      </c>
      <c r="AH8" s="3"/>
      <c r="AI8" s="6">
        <v>65</v>
      </c>
    </row>
    <row r="9" spans="1:35" x14ac:dyDescent="0.25">
      <c r="A9" s="3" t="s">
        <v>14</v>
      </c>
      <c r="B9" s="25">
        <v>24</v>
      </c>
      <c r="C9" s="11">
        <v>16</v>
      </c>
      <c r="D9" s="11">
        <v>17</v>
      </c>
      <c r="E9" s="25">
        <v>25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3">
        <f t="shared" si="0"/>
        <v>82</v>
      </c>
      <c r="Y9" s="3">
        <f t="shared" si="1"/>
        <v>4</v>
      </c>
      <c r="Z9" s="3">
        <v>2</v>
      </c>
      <c r="AA9" s="4">
        <f>X9/(Y9-Z9)</f>
        <v>41</v>
      </c>
      <c r="AB9" s="4"/>
      <c r="AC9" s="3"/>
      <c r="AD9" s="3"/>
      <c r="AE9" s="3">
        <v>1</v>
      </c>
      <c r="AF9" s="3">
        <v>2</v>
      </c>
      <c r="AG9" s="3">
        <f>Y9+AF9</f>
        <v>6</v>
      </c>
      <c r="AH9" s="3"/>
      <c r="AI9" s="6">
        <v>46</v>
      </c>
    </row>
    <row r="10" spans="1:35" x14ac:dyDescent="0.25">
      <c r="A10" s="3" t="s">
        <v>16</v>
      </c>
      <c r="B10" s="25">
        <v>10</v>
      </c>
      <c r="C10" s="11">
        <v>15</v>
      </c>
      <c r="D10" s="11">
        <v>10</v>
      </c>
      <c r="E10" s="11">
        <v>22</v>
      </c>
      <c r="F10" s="11">
        <v>0</v>
      </c>
      <c r="G10" s="25">
        <v>5</v>
      </c>
      <c r="H10" s="11">
        <v>9</v>
      </c>
      <c r="I10" s="25">
        <v>7</v>
      </c>
      <c r="J10" s="25">
        <v>3</v>
      </c>
      <c r="K10" s="25">
        <v>8</v>
      </c>
      <c r="L10" s="25">
        <v>21</v>
      </c>
      <c r="M10" s="11">
        <v>4</v>
      </c>
      <c r="N10" s="11">
        <v>0</v>
      </c>
      <c r="O10" s="25">
        <v>13</v>
      </c>
      <c r="P10" s="11">
        <v>1</v>
      </c>
      <c r="Q10" s="11"/>
      <c r="R10" s="11"/>
      <c r="S10" s="11"/>
      <c r="T10" s="11"/>
      <c r="U10" s="11"/>
      <c r="V10" s="11"/>
      <c r="W10" s="11"/>
      <c r="X10" s="3">
        <f t="shared" si="0"/>
        <v>128</v>
      </c>
      <c r="Y10" s="3">
        <f t="shared" si="1"/>
        <v>15</v>
      </c>
      <c r="Z10" s="3">
        <v>7</v>
      </c>
      <c r="AA10" s="4">
        <f t="shared" si="2"/>
        <v>16</v>
      </c>
      <c r="AB10" s="4"/>
      <c r="AC10" s="3"/>
      <c r="AD10" s="3"/>
      <c r="AE10" s="3"/>
      <c r="AF10" s="3">
        <v>8</v>
      </c>
      <c r="AG10" s="3">
        <f t="shared" si="3"/>
        <v>23</v>
      </c>
      <c r="AH10" s="3"/>
      <c r="AI10" s="6">
        <v>66</v>
      </c>
    </row>
    <row r="11" spans="1:35" x14ac:dyDescent="0.25">
      <c r="A11" s="3" t="s">
        <v>453</v>
      </c>
      <c r="B11" s="11">
        <v>6</v>
      </c>
      <c r="C11" s="11">
        <v>36</v>
      </c>
      <c r="D11" s="11">
        <v>42</v>
      </c>
      <c r="E11" s="11">
        <v>14</v>
      </c>
      <c r="F11" s="11">
        <v>6</v>
      </c>
      <c r="G11" s="11">
        <v>28</v>
      </c>
      <c r="H11" s="25">
        <v>26</v>
      </c>
      <c r="I11" s="11">
        <v>25</v>
      </c>
      <c r="J11" s="25">
        <v>83</v>
      </c>
      <c r="K11" s="11">
        <v>0</v>
      </c>
      <c r="L11" s="11">
        <v>102</v>
      </c>
      <c r="M11" s="11">
        <v>12</v>
      </c>
      <c r="N11" s="11">
        <v>20</v>
      </c>
      <c r="O11" s="11">
        <v>20</v>
      </c>
      <c r="P11" s="11">
        <v>10</v>
      </c>
      <c r="Q11" s="11">
        <v>31</v>
      </c>
      <c r="R11" s="11">
        <v>114</v>
      </c>
      <c r="S11" s="11"/>
      <c r="T11" s="11"/>
      <c r="U11" s="11"/>
      <c r="V11" s="11"/>
      <c r="W11" s="11"/>
      <c r="X11" s="3">
        <f t="shared" si="0"/>
        <v>575</v>
      </c>
      <c r="Y11" s="3">
        <f t="shared" si="1"/>
        <v>17</v>
      </c>
      <c r="Z11" s="3">
        <v>2</v>
      </c>
      <c r="AA11" s="4">
        <f t="shared" si="2"/>
        <v>38.333333333333336</v>
      </c>
      <c r="AB11" s="4"/>
      <c r="AC11" s="3">
        <v>2</v>
      </c>
      <c r="AD11" s="3">
        <v>1</v>
      </c>
      <c r="AE11" s="3">
        <v>6</v>
      </c>
      <c r="AF11" s="3">
        <v>1</v>
      </c>
      <c r="AG11" s="3">
        <f t="shared" si="3"/>
        <v>18</v>
      </c>
      <c r="AH11" s="3"/>
      <c r="AI11" s="6">
        <v>133</v>
      </c>
    </row>
    <row r="12" spans="1:35" x14ac:dyDescent="0.25">
      <c r="A12" s="3" t="s">
        <v>641</v>
      </c>
      <c r="B12" s="11">
        <v>17</v>
      </c>
      <c r="C12" s="25">
        <v>22</v>
      </c>
      <c r="D12" s="11">
        <v>24</v>
      </c>
      <c r="E12" s="11">
        <v>22</v>
      </c>
      <c r="F12" s="11">
        <v>28</v>
      </c>
      <c r="G12" s="11">
        <v>0</v>
      </c>
      <c r="H12" s="11">
        <v>3</v>
      </c>
      <c r="I12" s="11">
        <v>97</v>
      </c>
      <c r="J12" s="11">
        <v>7</v>
      </c>
      <c r="K12" s="11">
        <v>25</v>
      </c>
      <c r="L12" s="11">
        <v>20</v>
      </c>
      <c r="M12" s="11">
        <v>65</v>
      </c>
      <c r="N12" s="25">
        <v>50</v>
      </c>
      <c r="O12" s="25">
        <v>47</v>
      </c>
      <c r="P12" s="11">
        <v>88</v>
      </c>
      <c r="Q12" s="11">
        <v>29</v>
      </c>
      <c r="R12" s="11">
        <v>2</v>
      </c>
      <c r="S12" s="11">
        <v>2</v>
      </c>
      <c r="T12" s="11">
        <v>19</v>
      </c>
      <c r="U12" s="11">
        <v>80</v>
      </c>
      <c r="V12" s="11">
        <v>29</v>
      </c>
      <c r="W12" s="25">
        <v>63</v>
      </c>
      <c r="X12" s="3">
        <f>SUM(B12:W12)</f>
        <v>739</v>
      </c>
      <c r="Y12" s="3">
        <f>COUNT(B12:W12)</f>
        <v>22</v>
      </c>
      <c r="Z12" s="3">
        <v>4</v>
      </c>
      <c r="AA12" s="4">
        <f t="shared" si="2"/>
        <v>41.055555555555557</v>
      </c>
      <c r="AB12" s="4"/>
      <c r="AC12" s="3"/>
      <c r="AD12" s="3">
        <v>6</v>
      </c>
      <c r="AE12" s="3">
        <v>5</v>
      </c>
      <c r="AF12" s="3"/>
      <c r="AG12" s="3">
        <f t="shared" si="3"/>
        <v>22</v>
      </c>
      <c r="AH12" s="3"/>
      <c r="AI12" s="6">
        <v>151</v>
      </c>
    </row>
    <row r="13" spans="1:35" x14ac:dyDescent="0.25">
      <c r="A13" s="3" t="s">
        <v>17</v>
      </c>
      <c r="B13" s="11">
        <v>10</v>
      </c>
      <c r="C13" s="11">
        <v>9</v>
      </c>
      <c r="D13" s="11">
        <v>11</v>
      </c>
      <c r="E13" s="11">
        <v>10</v>
      </c>
      <c r="F13" s="25">
        <v>32</v>
      </c>
      <c r="G13" s="11">
        <v>1</v>
      </c>
      <c r="H13" s="11">
        <v>22</v>
      </c>
      <c r="I13" s="11">
        <v>0</v>
      </c>
      <c r="J13" s="25">
        <v>0</v>
      </c>
      <c r="K13" s="25">
        <v>5</v>
      </c>
      <c r="L13" s="11">
        <v>4</v>
      </c>
      <c r="M13" s="11">
        <v>7</v>
      </c>
      <c r="N13" s="11">
        <v>34</v>
      </c>
      <c r="O13" s="11">
        <v>1</v>
      </c>
      <c r="P13" s="11">
        <v>14</v>
      </c>
      <c r="Q13" s="11"/>
      <c r="R13" s="11"/>
      <c r="S13" s="11"/>
      <c r="T13" s="11"/>
      <c r="U13" s="11"/>
      <c r="V13" s="11"/>
      <c r="W13" s="11"/>
      <c r="X13" s="3">
        <f t="shared" si="0"/>
        <v>160</v>
      </c>
      <c r="Y13" s="3">
        <f t="shared" si="1"/>
        <v>15</v>
      </c>
      <c r="Z13" s="3">
        <v>3</v>
      </c>
      <c r="AA13" s="4">
        <f t="shared" si="2"/>
        <v>13.333333333333334</v>
      </c>
      <c r="AB13" s="4"/>
      <c r="AC13" s="3"/>
      <c r="AD13" s="3"/>
      <c r="AE13" s="3">
        <v>2</v>
      </c>
      <c r="AF13" s="3">
        <v>2</v>
      </c>
      <c r="AG13" s="3">
        <f t="shared" si="3"/>
        <v>17</v>
      </c>
      <c r="AH13" s="3"/>
      <c r="AI13" s="6">
        <v>70</v>
      </c>
    </row>
    <row r="14" spans="1:35" x14ac:dyDescent="0.25">
      <c r="A14" s="3" t="s">
        <v>572</v>
      </c>
      <c r="B14" s="11">
        <v>0</v>
      </c>
      <c r="C14" s="11">
        <v>0</v>
      </c>
      <c r="D14" s="11">
        <v>1</v>
      </c>
      <c r="E14" s="11">
        <v>3</v>
      </c>
      <c r="F14" s="25">
        <v>10</v>
      </c>
      <c r="G14" s="11">
        <v>1</v>
      </c>
      <c r="H14" s="25">
        <v>11</v>
      </c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3">
        <f t="shared" si="0"/>
        <v>26</v>
      </c>
      <c r="Y14" s="3">
        <f t="shared" si="1"/>
        <v>7</v>
      </c>
      <c r="Z14" s="3">
        <v>2</v>
      </c>
      <c r="AA14" s="4">
        <f t="shared" si="2"/>
        <v>5.2</v>
      </c>
      <c r="AB14" s="4"/>
      <c r="AC14" s="3"/>
      <c r="AD14" s="3"/>
      <c r="AE14" s="3"/>
      <c r="AF14" s="3">
        <v>6</v>
      </c>
      <c r="AG14" s="3">
        <f t="shared" si="3"/>
        <v>13</v>
      </c>
      <c r="AH14" s="3"/>
      <c r="AI14" s="6">
        <v>142</v>
      </c>
    </row>
    <row r="15" spans="1:35" x14ac:dyDescent="0.25">
      <c r="A15" s="3" t="s">
        <v>705</v>
      </c>
      <c r="B15" s="11">
        <v>1</v>
      </c>
      <c r="C15" s="11">
        <v>32</v>
      </c>
      <c r="D15" s="25">
        <v>20</v>
      </c>
      <c r="E15" s="11">
        <v>15</v>
      </c>
      <c r="F15" s="11">
        <v>30</v>
      </c>
      <c r="G15" s="11">
        <v>0</v>
      </c>
      <c r="H15" s="11">
        <v>43</v>
      </c>
      <c r="I15" s="11">
        <v>15</v>
      </c>
      <c r="J15" s="11">
        <v>1</v>
      </c>
      <c r="K15" s="11">
        <v>37</v>
      </c>
      <c r="L15" s="25">
        <v>7</v>
      </c>
      <c r="M15" s="11">
        <v>12</v>
      </c>
      <c r="N15" s="11">
        <v>18</v>
      </c>
      <c r="O15" s="11">
        <v>1</v>
      </c>
      <c r="P15" s="11">
        <v>18</v>
      </c>
      <c r="Q15" s="11">
        <v>1</v>
      </c>
      <c r="R15" s="11">
        <v>8</v>
      </c>
      <c r="S15" s="11">
        <v>0</v>
      </c>
      <c r="T15" s="25">
        <v>11</v>
      </c>
      <c r="U15" s="11">
        <v>13</v>
      </c>
      <c r="V15" s="25">
        <v>55</v>
      </c>
      <c r="W15" s="11"/>
      <c r="X15" s="3">
        <f t="shared" si="0"/>
        <v>338</v>
      </c>
      <c r="Y15" s="3">
        <f t="shared" si="1"/>
        <v>21</v>
      </c>
      <c r="Z15" s="3">
        <v>4</v>
      </c>
      <c r="AA15" s="4">
        <f t="shared" si="2"/>
        <v>19.882352941176471</v>
      </c>
      <c r="AB15" s="4"/>
      <c r="AC15" s="3"/>
      <c r="AD15" s="3">
        <v>1</v>
      </c>
      <c r="AE15" s="3">
        <v>4</v>
      </c>
      <c r="AF15" s="3">
        <v>1</v>
      </c>
      <c r="AG15" s="3">
        <f t="shared" si="3"/>
        <v>22</v>
      </c>
      <c r="AH15" s="3"/>
      <c r="AI15" s="6">
        <v>166</v>
      </c>
    </row>
    <row r="16" spans="1:35" x14ac:dyDescent="0.25">
      <c r="A16" s="3" t="s">
        <v>503</v>
      </c>
      <c r="B16" s="11">
        <v>0</v>
      </c>
      <c r="C16" s="11">
        <v>1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3">
        <f t="shared" si="0"/>
        <v>1</v>
      </c>
      <c r="Y16" s="3">
        <f t="shared" si="1"/>
        <v>2</v>
      </c>
      <c r="Z16" s="3">
        <v>0</v>
      </c>
      <c r="AA16" s="4">
        <f t="shared" si="2"/>
        <v>0.5</v>
      </c>
      <c r="AB16" s="4"/>
      <c r="AC16" s="3"/>
      <c r="AD16" s="3"/>
      <c r="AE16" s="3"/>
      <c r="AF16" s="3">
        <v>3</v>
      </c>
      <c r="AG16" s="3">
        <f>Y16+AF16</f>
        <v>5</v>
      </c>
      <c r="AH16" s="3"/>
      <c r="AI16" s="6">
        <v>8</v>
      </c>
    </row>
    <row r="17" spans="1:35" x14ac:dyDescent="0.25">
      <c r="A17" s="3" t="s">
        <v>776</v>
      </c>
      <c r="B17" s="11">
        <v>8</v>
      </c>
      <c r="C17" s="11">
        <v>22</v>
      </c>
      <c r="D17" s="11">
        <v>2</v>
      </c>
      <c r="E17" s="11">
        <v>6</v>
      </c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3">
        <f t="shared" si="0"/>
        <v>38</v>
      </c>
      <c r="Y17" s="3">
        <f t="shared" si="1"/>
        <v>4</v>
      </c>
      <c r="Z17" s="3">
        <v>0</v>
      </c>
      <c r="AA17" s="4">
        <f t="shared" si="2"/>
        <v>9.5</v>
      </c>
      <c r="AB17" s="4"/>
      <c r="AC17" s="3"/>
      <c r="AD17" s="3"/>
      <c r="AE17" s="3"/>
      <c r="AF17" s="3">
        <v>1</v>
      </c>
      <c r="AG17" s="3">
        <f>Y17+AF17</f>
        <v>5</v>
      </c>
      <c r="AH17" s="3"/>
      <c r="AI17" s="6">
        <v>191</v>
      </c>
    </row>
    <row r="18" spans="1:35" x14ac:dyDescent="0.25">
      <c r="A18" s="3" t="s">
        <v>507</v>
      </c>
      <c r="B18" s="11">
        <v>0</v>
      </c>
      <c r="C18" s="25">
        <v>9</v>
      </c>
      <c r="D18" s="25">
        <v>0</v>
      </c>
      <c r="E18" s="25">
        <v>1</v>
      </c>
      <c r="F18" s="25">
        <v>1</v>
      </c>
      <c r="G18" s="11">
        <v>37</v>
      </c>
      <c r="H18" s="11">
        <v>0</v>
      </c>
      <c r="I18" s="25">
        <v>1</v>
      </c>
      <c r="J18" s="25">
        <v>7</v>
      </c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3">
        <f t="shared" si="0"/>
        <v>56</v>
      </c>
      <c r="Y18" s="3">
        <f t="shared" si="1"/>
        <v>9</v>
      </c>
      <c r="Z18" s="3">
        <v>6</v>
      </c>
      <c r="AA18" s="4">
        <f t="shared" si="2"/>
        <v>18.666666666666668</v>
      </c>
      <c r="AB18" s="4"/>
      <c r="AC18" s="3"/>
      <c r="AD18" s="3"/>
      <c r="AE18" s="3">
        <v>1</v>
      </c>
      <c r="AF18" s="3">
        <v>10</v>
      </c>
      <c r="AG18" s="3">
        <f t="shared" si="3"/>
        <v>19</v>
      </c>
      <c r="AH18" s="3"/>
      <c r="AI18" s="6">
        <v>58</v>
      </c>
    </row>
    <row r="19" spans="1:35" x14ac:dyDescent="0.25">
      <c r="A19" s="3" t="s">
        <v>508</v>
      </c>
      <c r="B19" s="11">
        <v>0</v>
      </c>
      <c r="C19" s="25">
        <v>10</v>
      </c>
      <c r="D19" s="25">
        <v>14</v>
      </c>
      <c r="E19" s="11">
        <v>11</v>
      </c>
      <c r="F19" s="11">
        <v>8</v>
      </c>
      <c r="G19" s="11">
        <v>0</v>
      </c>
      <c r="H19" s="11">
        <v>24</v>
      </c>
      <c r="I19" s="11">
        <v>15</v>
      </c>
      <c r="J19" s="25">
        <v>11</v>
      </c>
      <c r="K19" s="11">
        <v>3</v>
      </c>
      <c r="L19" s="11">
        <v>9</v>
      </c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3">
        <f t="shared" si="0"/>
        <v>105</v>
      </c>
      <c r="Y19" s="3">
        <f t="shared" si="1"/>
        <v>11</v>
      </c>
      <c r="Z19" s="3">
        <v>3</v>
      </c>
      <c r="AA19" s="4">
        <f t="shared" si="2"/>
        <v>13.125</v>
      </c>
      <c r="AB19" s="4"/>
      <c r="AC19" s="3"/>
      <c r="AD19" s="3"/>
      <c r="AE19" s="3"/>
      <c r="AF19" s="3">
        <v>10</v>
      </c>
      <c r="AG19" s="3">
        <f t="shared" si="3"/>
        <v>21</v>
      </c>
      <c r="AH19" s="3"/>
      <c r="AI19" s="6">
        <v>60</v>
      </c>
    </row>
    <row r="20" spans="1:35" x14ac:dyDescent="0.25">
      <c r="A20" s="3" t="s">
        <v>370</v>
      </c>
      <c r="B20" s="25">
        <v>50</v>
      </c>
      <c r="C20" s="25">
        <v>40</v>
      </c>
      <c r="D20" s="11">
        <v>37</v>
      </c>
      <c r="E20" s="11">
        <v>13</v>
      </c>
      <c r="F20" s="11">
        <v>0</v>
      </c>
      <c r="G20" s="11">
        <v>25</v>
      </c>
      <c r="H20" s="11">
        <v>21</v>
      </c>
      <c r="I20" s="11">
        <v>34</v>
      </c>
      <c r="J20" s="11">
        <v>48</v>
      </c>
      <c r="K20" s="11">
        <v>13</v>
      </c>
      <c r="L20" s="25">
        <v>51</v>
      </c>
      <c r="M20" s="11">
        <v>12</v>
      </c>
      <c r="N20" s="25">
        <v>52</v>
      </c>
      <c r="O20" s="11">
        <v>39</v>
      </c>
      <c r="P20" s="11"/>
      <c r="Q20" s="11"/>
      <c r="R20" s="11"/>
      <c r="S20" s="11"/>
      <c r="T20" s="11"/>
      <c r="U20" s="11"/>
      <c r="V20" s="11"/>
      <c r="W20" s="11"/>
      <c r="X20" s="3">
        <f t="shared" si="0"/>
        <v>435</v>
      </c>
      <c r="Y20" s="3">
        <f t="shared" si="1"/>
        <v>14</v>
      </c>
      <c r="Z20" s="3">
        <v>4</v>
      </c>
      <c r="AA20" s="4">
        <f t="shared" si="2"/>
        <v>43.5</v>
      </c>
      <c r="AB20" s="4"/>
      <c r="AC20" s="3"/>
      <c r="AD20" s="3">
        <v>3</v>
      </c>
      <c r="AE20" s="3">
        <v>6</v>
      </c>
      <c r="AF20" s="3"/>
      <c r="AG20" s="3">
        <f t="shared" si="3"/>
        <v>14</v>
      </c>
      <c r="AH20" s="3"/>
      <c r="AI20" s="6">
        <v>113</v>
      </c>
    </row>
    <row r="21" spans="1:35" x14ac:dyDescent="0.25">
      <c r="A21" s="3" t="s">
        <v>778</v>
      </c>
      <c r="B21" s="11">
        <v>0</v>
      </c>
      <c r="C21" s="25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3">
        <f t="shared" si="0"/>
        <v>0</v>
      </c>
      <c r="Y21" s="3">
        <f t="shared" si="1"/>
        <v>1</v>
      </c>
      <c r="Z21" s="3">
        <v>0</v>
      </c>
      <c r="AA21" s="4">
        <f t="shared" si="2"/>
        <v>0</v>
      </c>
      <c r="AB21" s="4"/>
      <c r="AC21" s="3"/>
      <c r="AD21" s="3"/>
      <c r="AE21" s="3"/>
      <c r="AF21" s="3">
        <v>6</v>
      </c>
      <c r="AG21" s="3">
        <f t="shared" si="3"/>
        <v>7</v>
      </c>
      <c r="AH21" s="3"/>
      <c r="AI21" s="6">
        <v>152</v>
      </c>
    </row>
    <row r="22" spans="1:35" x14ac:dyDescent="0.25">
      <c r="A22" s="3" t="s">
        <v>509</v>
      </c>
      <c r="B22" s="11">
        <v>1</v>
      </c>
      <c r="C22" s="25">
        <v>1</v>
      </c>
      <c r="D22" s="11">
        <v>0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3">
        <f t="shared" si="0"/>
        <v>2</v>
      </c>
      <c r="Y22" s="3">
        <f t="shared" si="1"/>
        <v>3</v>
      </c>
      <c r="Z22" s="3">
        <v>1</v>
      </c>
      <c r="AA22" s="4">
        <f t="shared" si="2"/>
        <v>1</v>
      </c>
      <c r="AB22" s="4"/>
      <c r="AC22" s="3"/>
      <c r="AD22" s="3"/>
      <c r="AE22" s="3"/>
      <c r="AF22" s="3">
        <v>11</v>
      </c>
      <c r="AG22" s="3">
        <f t="shared" si="3"/>
        <v>14</v>
      </c>
      <c r="AH22" s="3"/>
      <c r="AI22" s="6">
        <v>61</v>
      </c>
    </row>
    <row r="23" spans="1:35" x14ac:dyDescent="0.25">
      <c r="A23" s="6" t="s">
        <v>281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3"/>
      <c r="Y23" s="3"/>
      <c r="Z23" s="3"/>
      <c r="AA23" s="4"/>
      <c r="AB23" s="3"/>
      <c r="AC23" s="3"/>
      <c r="AD23" s="3"/>
      <c r="AE23" s="3"/>
      <c r="AF23" s="3"/>
      <c r="AG23" s="3"/>
      <c r="AH23" s="3"/>
      <c r="AI23" s="6"/>
    </row>
    <row r="24" spans="1:35" x14ac:dyDescent="0.25">
      <c r="A24" s="3" t="s">
        <v>775</v>
      </c>
      <c r="B24" s="11">
        <v>3</v>
      </c>
      <c r="C24" s="11">
        <v>3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3">
        <f t="shared" ref="X24:X29" si="4">SUM(B24:W24)</f>
        <v>6</v>
      </c>
      <c r="Y24" s="3">
        <f t="shared" ref="Y24:Y29" si="5">COUNT(B24:W24)</f>
        <v>2</v>
      </c>
      <c r="Z24" s="3">
        <v>0</v>
      </c>
      <c r="AA24" s="4"/>
      <c r="AF24" s="3"/>
      <c r="AG24" s="3">
        <f t="shared" ref="AG24:AG29" si="6">Y24+AF24</f>
        <v>2</v>
      </c>
      <c r="AH24" s="3"/>
      <c r="AI24" s="6">
        <v>179</v>
      </c>
    </row>
    <row r="25" spans="1:35" x14ac:dyDescent="0.25">
      <c r="A25" s="3" t="s">
        <v>423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3">
        <f t="shared" si="4"/>
        <v>0</v>
      </c>
      <c r="Y25" s="3">
        <f t="shared" si="5"/>
        <v>0</v>
      </c>
      <c r="Z25" s="3">
        <v>0</v>
      </c>
      <c r="AA25" s="4"/>
      <c r="AB25" s="4"/>
      <c r="AC25" s="3"/>
      <c r="AD25" s="3"/>
      <c r="AE25" s="3"/>
      <c r="AF25" s="3">
        <v>1</v>
      </c>
      <c r="AG25" s="3">
        <f>Y25+AF25</f>
        <v>1</v>
      </c>
      <c r="AH25" s="3"/>
      <c r="AI25" s="6">
        <v>125</v>
      </c>
    </row>
    <row r="26" spans="1:35" x14ac:dyDescent="0.25">
      <c r="A26" s="3" t="s">
        <v>104</v>
      </c>
      <c r="B26" s="11">
        <v>13</v>
      </c>
      <c r="C26" s="11">
        <v>86</v>
      </c>
      <c r="D26" s="11">
        <v>41</v>
      </c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3">
        <f t="shared" si="4"/>
        <v>140</v>
      </c>
      <c r="Y26" s="3">
        <f t="shared" si="5"/>
        <v>3</v>
      </c>
      <c r="Z26" s="3">
        <v>0</v>
      </c>
      <c r="AA26" s="4"/>
      <c r="AD26" s="3">
        <v>1</v>
      </c>
      <c r="AE26" s="3">
        <v>1</v>
      </c>
      <c r="AF26" s="3">
        <v>1</v>
      </c>
      <c r="AG26" s="3">
        <f t="shared" si="6"/>
        <v>4</v>
      </c>
      <c r="AI26" s="6">
        <v>91</v>
      </c>
    </row>
    <row r="27" spans="1:35" x14ac:dyDescent="0.25">
      <c r="A27" s="3" t="s">
        <v>368</v>
      </c>
      <c r="B27" s="25">
        <v>31</v>
      </c>
      <c r="C27" s="25">
        <v>8</v>
      </c>
      <c r="D27" s="25">
        <v>11</v>
      </c>
      <c r="E27" s="11">
        <v>0</v>
      </c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3">
        <f t="shared" si="4"/>
        <v>50</v>
      </c>
      <c r="Y27" s="3">
        <f t="shared" si="5"/>
        <v>4</v>
      </c>
      <c r="Z27" s="3">
        <v>3</v>
      </c>
      <c r="AA27" s="4"/>
      <c r="AB27" s="4"/>
      <c r="AC27" s="3"/>
      <c r="AD27" s="3"/>
      <c r="AE27" s="3">
        <v>1</v>
      </c>
      <c r="AF27" s="3"/>
      <c r="AG27" s="3">
        <f>Y27+AF27</f>
        <v>4</v>
      </c>
      <c r="AH27" s="3"/>
      <c r="AI27" s="6">
        <v>110</v>
      </c>
    </row>
    <row r="28" spans="1:35" x14ac:dyDescent="0.25">
      <c r="A28" s="3" t="s">
        <v>432</v>
      </c>
      <c r="B28" s="11">
        <v>0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3">
        <f t="shared" si="4"/>
        <v>0</v>
      </c>
      <c r="Y28" s="3">
        <f t="shared" si="5"/>
        <v>1</v>
      </c>
      <c r="Z28" s="3">
        <v>0</v>
      </c>
      <c r="AA28" s="4"/>
      <c r="AB28" s="4"/>
      <c r="AC28" s="3"/>
      <c r="AD28" s="3"/>
      <c r="AE28" s="3"/>
      <c r="AF28" s="3"/>
      <c r="AG28" s="3">
        <f t="shared" si="6"/>
        <v>1</v>
      </c>
      <c r="AH28" s="3"/>
      <c r="AI28" s="6">
        <v>127</v>
      </c>
    </row>
    <row r="29" spans="1:35" x14ac:dyDescent="0.25">
      <c r="A29" s="3" t="s">
        <v>678</v>
      </c>
      <c r="B29" s="11">
        <v>6</v>
      </c>
      <c r="C29" s="25">
        <v>18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3">
        <f t="shared" si="4"/>
        <v>24</v>
      </c>
      <c r="Y29" s="3">
        <f t="shared" si="5"/>
        <v>2</v>
      </c>
      <c r="Z29" s="3">
        <v>1</v>
      </c>
      <c r="AA29" s="4"/>
      <c r="AB29" s="4"/>
      <c r="AC29" s="3"/>
      <c r="AD29" s="3"/>
      <c r="AE29" s="3"/>
      <c r="AF29" s="3"/>
      <c r="AG29" s="3">
        <f t="shared" si="6"/>
        <v>2</v>
      </c>
      <c r="AH29" s="3"/>
      <c r="AI29" s="6">
        <v>48</v>
      </c>
    </row>
    <row r="30" spans="1:35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>
        <f>SUM(X3:X29)</f>
        <v>3465</v>
      </c>
      <c r="Y30" s="3">
        <f>SUM(Y3:Y29)</f>
        <v>205</v>
      </c>
      <c r="Z30" s="3">
        <f>SUM(Z3:Z29)</f>
        <v>55</v>
      </c>
      <c r="AA30" s="4">
        <f>X30/(Y30-Z30)</f>
        <v>23.1</v>
      </c>
      <c r="AB30" s="4"/>
      <c r="AC30" s="3">
        <f>SUM(AC3:AC29)</f>
        <v>2</v>
      </c>
      <c r="AD30" s="3">
        <f>SUM(AD3:AD29)</f>
        <v>16</v>
      </c>
      <c r="AE30" s="3">
        <f>SUM(AE3:AE29)</f>
        <v>29</v>
      </c>
      <c r="AF30" s="3">
        <f>SUM(AF3:AF29)</f>
        <v>82</v>
      </c>
      <c r="AG30" s="3">
        <f>SUM(AG3:AG29)</f>
        <v>287</v>
      </c>
      <c r="AH30" s="3"/>
      <c r="AI30" s="3"/>
    </row>
    <row r="31" spans="1:35" x14ac:dyDescent="0.25">
      <c r="A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Z31" s="3"/>
      <c r="AA31" s="3"/>
      <c r="AB31" s="3"/>
      <c r="AC31" s="3"/>
      <c r="AD31" s="3"/>
      <c r="AE31" s="3"/>
      <c r="AF31" s="3"/>
      <c r="AG31" s="3"/>
      <c r="AH31" s="3"/>
      <c r="AI31" s="3"/>
    </row>
    <row r="32" spans="1:35" x14ac:dyDescent="0.25">
      <c r="A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6" t="s">
        <v>26</v>
      </c>
      <c r="Y32" s="3"/>
      <c r="Z32" s="3"/>
      <c r="AA32" s="3"/>
      <c r="AB32" s="3"/>
      <c r="AC32" s="3"/>
      <c r="AD32" s="3"/>
      <c r="AE32" s="3"/>
      <c r="AF32" s="3"/>
      <c r="AH32" s="3"/>
      <c r="AI32" s="3"/>
    </row>
    <row r="33" spans="1:35" x14ac:dyDescent="0.25">
      <c r="A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6" t="s">
        <v>459</v>
      </c>
      <c r="Y33" s="3"/>
      <c r="Z33" s="3"/>
      <c r="AA33" s="6">
        <v>114</v>
      </c>
      <c r="AB33" s="6" t="s">
        <v>32</v>
      </c>
      <c r="AC33" s="6"/>
      <c r="AD33" s="6"/>
      <c r="AE33" s="6" t="s">
        <v>790</v>
      </c>
      <c r="AF33" s="3"/>
      <c r="AH33" s="3"/>
      <c r="AI33" s="3"/>
    </row>
    <row r="34" spans="1:35" x14ac:dyDescent="0.25">
      <c r="A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6" t="s">
        <v>459</v>
      </c>
      <c r="Y34" s="3"/>
      <c r="Z34" s="3"/>
      <c r="AA34" s="15">
        <v>102</v>
      </c>
      <c r="AB34" s="6" t="s">
        <v>731</v>
      </c>
      <c r="AC34" s="6"/>
      <c r="AD34" s="6"/>
      <c r="AE34" s="6" t="s">
        <v>111</v>
      </c>
      <c r="AF34" s="3"/>
      <c r="AH34" s="3"/>
      <c r="AI34" s="3"/>
    </row>
    <row r="35" spans="1:35" x14ac:dyDescent="0.25">
      <c r="A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6" t="s">
        <v>656</v>
      </c>
      <c r="Y35" s="3"/>
      <c r="Z35" s="3"/>
      <c r="AA35" s="15" t="s">
        <v>780</v>
      </c>
      <c r="AB35" s="6" t="s">
        <v>781</v>
      </c>
      <c r="AC35" s="6"/>
      <c r="AD35" s="6"/>
      <c r="AE35" s="6" t="s">
        <v>782</v>
      </c>
      <c r="AF35" s="3"/>
      <c r="AH35" s="3"/>
      <c r="AI35" s="3"/>
    </row>
    <row r="36" spans="1:35" x14ac:dyDescent="0.25">
      <c r="A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6" t="s">
        <v>656</v>
      </c>
      <c r="Y36" s="3"/>
      <c r="Z36" s="3"/>
      <c r="AA36" s="15">
        <v>88</v>
      </c>
      <c r="AB36" s="6" t="s">
        <v>784</v>
      </c>
      <c r="AC36" s="6"/>
      <c r="AD36" s="6"/>
      <c r="AE36" s="6" t="s">
        <v>627</v>
      </c>
      <c r="AF36" s="3"/>
      <c r="AH36" s="3"/>
      <c r="AI36" s="3"/>
    </row>
    <row r="37" spans="1:35" x14ac:dyDescent="0.25">
      <c r="A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6" t="s">
        <v>322</v>
      </c>
      <c r="Y37" s="3"/>
      <c r="Z37" s="3"/>
      <c r="AA37" s="15">
        <v>86</v>
      </c>
      <c r="AB37" s="6" t="s">
        <v>781</v>
      </c>
      <c r="AC37" s="6"/>
      <c r="AD37" s="6"/>
      <c r="AE37" s="6" t="s">
        <v>787</v>
      </c>
      <c r="AF37" s="3"/>
      <c r="AH37" s="3"/>
      <c r="AI37" s="3"/>
    </row>
    <row r="38" spans="1:35" x14ac:dyDescent="0.25">
      <c r="A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6" t="s">
        <v>756</v>
      </c>
      <c r="Y38" s="3"/>
      <c r="Z38" s="3"/>
      <c r="AA38" s="15">
        <v>85</v>
      </c>
      <c r="AB38" s="6" t="s">
        <v>781</v>
      </c>
      <c r="AC38" s="6"/>
      <c r="AD38" s="6"/>
      <c r="AE38" s="6" t="s">
        <v>787</v>
      </c>
      <c r="AF38" s="3"/>
      <c r="AH38" s="3"/>
      <c r="AI38" s="3"/>
    </row>
    <row r="39" spans="1:35" x14ac:dyDescent="0.25">
      <c r="A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6" t="s">
        <v>459</v>
      </c>
      <c r="Y39" s="3"/>
      <c r="Z39" s="3"/>
      <c r="AA39" s="15" t="s">
        <v>691</v>
      </c>
      <c r="AB39" s="6" t="s">
        <v>68</v>
      </c>
      <c r="AC39" s="6"/>
      <c r="AD39" s="6"/>
      <c r="AE39" s="6" t="s">
        <v>275</v>
      </c>
      <c r="AF39" s="3"/>
      <c r="AH39" s="3"/>
      <c r="AI39" s="3"/>
    </row>
    <row r="40" spans="1:35" x14ac:dyDescent="0.25">
      <c r="A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6" t="s">
        <v>656</v>
      </c>
      <c r="Y40" s="3"/>
      <c r="Z40" s="3"/>
      <c r="AA40" s="15">
        <v>80</v>
      </c>
      <c r="AB40" s="6" t="s">
        <v>781</v>
      </c>
      <c r="AC40" s="6"/>
      <c r="AD40" s="6"/>
      <c r="AE40" s="6" t="s">
        <v>787</v>
      </c>
      <c r="AF40" s="3"/>
      <c r="AH40" s="3"/>
      <c r="AI40" s="3"/>
    </row>
    <row r="41" spans="1:35" x14ac:dyDescent="0.25">
      <c r="A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6" t="s">
        <v>656</v>
      </c>
      <c r="Y41" s="3"/>
      <c r="Z41" s="3"/>
      <c r="AA41" s="15">
        <v>65</v>
      </c>
      <c r="AB41" s="6" t="s">
        <v>731</v>
      </c>
      <c r="AC41" s="6"/>
      <c r="AD41" s="6"/>
      <c r="AE41" s="6" t="s">
        <v>111</v>
      </c>
      <c r="AF41" s="3"/>
      <c r="AH41" s="3"/>
      <c r="AI41" s="3"/>
    </row>
    <row r="42" spans="1:35" x14ac:dyDescent="0.25">
      <c r="A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6" t="s">
        <v>656</v>
      </c>
      <c r="Y42" s="3"/>
      <c r="Z42" s="3"/>
      <c r="AA42" s="15" t="s">
        <v>122</v>
      </c>
      <c r="AB42" s="6" t="s">
        <v>623</v>
      </c>
      <c r="AC42" s="6"/>
      <c r="AD42" s="6"/>
      <c r="AE42" s="6" t="s">
        <v>788</v>
      </c>
      <c r="AF42" s="3"/>
      <c r="AH42" s="3"/>
      <c r="AI42" s="3"/>
    </row>
    <row r="43" spans="1:35" x14ac:dyDescent="0.25">
      <c r="A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6" t="s">
        <v>789</v>
      </c>
      <c r="Y43" s="3"/>
      <c r="Z43" s="3"/>
      <c r="AA43" s="15" t="s">
        <v>333</v>
      </c>
      <c r="AB43" s="6" t="s">
        <v>623</v>
      </c>
      <c r="AC43" s="6"/>
      <c r="AD43" s="6"/>
      <c r="AE43" s="6" t="s">
        <v>788</v>
      </c>
      <c r="AF43" s="3"/>
      <c r="AH43" s="3"/>
      <c r="AI43" s="3"/>
    </row>
    <row r="44" spans="1:35" x14ac:dyDescent="0.25">
      <c r="A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6" t="s">
        <v>756</v>
      </c>
      <c r="AA44" s="15" t="s">
        <v>333</v>
      </c>
      <c r="AB44" s="6" t="s">
        <v>783</v>
      </c>
      <c r="AC44" s="6"/>
      <c r="AD44" s="6"/>
      <c r="AE44" s="6" t="s">
        <v>598</v>
      </c>
      <c r="AH44" s="3"/>
      <c r="AI44" s="3"/>
    </row>
    <row r="45" spans="1:35" x14ac:dyDescent="0.25">
      <c r="A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6" t="s">
        <v>756</v>
      </c>
      <c r="AA45" s="15">
        <v>53</v>
      </c>
      <c r="AB45" s="6" t="s">
        <v>466</v>
      </c>
      <c r="AC45" s="6"/>
      <c r="AD45" s="6"/>
      <c r="AE45" s="6" t="s">
        <v>786</v>
      </c>
      <c r="AH45" s="3"/>
      <c r="AI45" s="3"/>
    </row>
    <row r="46" spans="1:35" x14ac:dyDescent="0.25">
      <c r="A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6" t="s">
        <v>385</v>
      </c>
      <c r="Y46" s="3"/>
      <c r="Z46" s="3"/>
      <c r="AA46" s="15" t="s">
        <v>127</v>
      </c>
      <c r="AB46" s="6" t="s">
        <v>68</v>
      </c>
      <c r="AC46" s="6"/>
      <c r="AD46" s="6"/>
      <c r="AE46" s="6" t="s">
        <v>356</v>
      </c>
      <c r="AF46" s="3"/>
      <c r="AH46" s="3"/>
      <c r="AI46" s="3"/>
    </row>
    <row r="47" spans="1:35" x14ac:dyDescent="0.25">
      <c r="A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6" t="s">
        <v>385</v>
      </c>
      <c r="Y47" s="3"/>
      <c r="Z47" s="3"/>
      <c r="AA47" s="15" t="s">
        <v>199</v>
      </c>
      <c r="AB47" s="6" t="s">
        <v>785</v>
      </c>
      <c r="AC47" s="6"/>
      <c r="AD47" s="6"/>
      <c r="AE47" s="6" t="s">
        <v>600</v>
      </c>
      <c r="AF47" s="3"/>
      <c r="AH47" s="3"/>
      <c r="AI47" s="3"/>
    </row>
    <row r="48" spans="1:35" x14ac:dyDescent="0.25">
      <c r="A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6" t="s">
        <v>656</v>
      </c>
      <c r="Y48" s="3"/>
      <c r="Z48" s="3"/>
      <c r="AA48" s="15" t="s">
        <v>390</v>
      </c>
      <c r="AB48" s="6" t="s">
        <v>783</v>
      </c>
      <c r="AC48" s="6"/>
      <c r="AD48" s="6"/>
      <c r="AE48" s="6" t="s">
        <v>598</v>
      </c>
      <c r="AF48" s="3"/>
      <c r="AH48" s="3"/>
      <c r="AI48" s="3"/>
    </row>
    <row r="49" spans="1:35" x14ac:dyDescent="0.25">
      <c r="A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6" t="s">
        <v>385</v>
      </c>
      <c r="Y49" s="3"/>
      <c r="Z49" s="3"/>
      <c r="AA49" s="15" t="s">
        <v>390</v>
      </c>
      <c r="AB49" s="6" t="s">
        <v>661</v>
      </c>
      <c r="AC49" s="6"/>
      <c r="AD49" s="6"/>
      <c r="AE49" s="6" t="s">
        <v>433</v>
      </c>
      <c r="AF49" s="3"/>
      <c r="AH49" s="3"/>
      <c r="AI49" s="3"/>
    </row>
    <row r="50" spans="1:35" x14ac:dyDescent="0.25">
      <c r="A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6" t="s">
        <v>756</v>
      </c>
      <c r="AA50" s="15" t="s">
        <v>390</v>
      </c>
      <c r="AB50" s="6" t="s">
        <v>68</v>
      </c>
      <c r="AC50" s="6"/>
      <c r="AD50" s="6"/>
      <c r="AE50" s="6" t="s">
        <v>356</v>
      </c>
      <c r="AH50" s="3"/>
      <c r="AI50" s="3"/>
    </row>
    <row r="51" spans="1:35" x14ac:dyDescent="0.25">
      <c r="A51" s="3"/>
      <c r="N51" s="3"/>
      <c r="O51" s="3"/>
      <c r="P51" s="3"/>
      <c r="Q51" s="3"/>
      <c r="R51" s="3"/>
      <c r="S51" s="3"/>
      <c r="T51" s="3"/>
      <c r="U51" s="3"/>
      <c r="V51" s="3"/>
      <c r="W51" s="3"/>
      <c r="AF51" s="3"/>
      <c r="AH51" s="3"/>
      <c r="AI51" s="3"/>
    </row>
    <row r="53" spans="1:35" x14ac:dyDescent="0.25">
      <c r="AF53" s="3"/>
    </row>
  </sheetData>
  <pageMargins left="0.62992125984251968" right="0.23622047244094491" top="1.1417322834645669" bottom="0.55118110236220474" header="0.31496062992125984" footer="0.31496062992125984"/>
  <pageSetup paperSize="9" scale="75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K71"/>
  <sheetViews>
    <sheetView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J6" sqref="AJ6:AK6"/>
    </sheetView>
  </sheetViews>
  <sheetFormatPr defaultRowHeight="12.5" x14ac:dyDescent="0.25"/>
  <cols>
    <col min="1" max="1" width="11.6328125" customWidth="1"/>
    <col min="2" max="6" width="3.36328125" customWidth="1"/>
    <col min="7" max="7" width="3.90625" customWidth="1"/>
    <col min="8" max="24" width="3.36328125" customWidth="1"/>
    <col min="25" max="26" width="4.81640625" customWidth="1"/>
    <col min="27" max="27" width="4.08984375" customWidth="1"/>
    <col min="28" max="28" width="4.81640625" customWidth="1"/>
    <col min="29" max="29" width="3.6328125" customWidth="1"/>
    <col min="30" max="30" width="4.08984375" customWidth="1"/>
    <col min="31" max="31" width="3.6328125" customWidth="1"/>
    <col min="32" max="32" width="4.81640625" customWidth="1"/>
    <col min="33" max="33" width="4.1796875" customWidth="1"/>
    <col min="34" max="34" width="4.81640625" customWidth="1"/>
    <col min="35" max="35" width="2" customWidth="1"/>
    <col min="36" max="36" width="4.81640625" customWidth="1"/>
    <col min="37" max="37" width="10.54296875" customWidth="1"/>
  </cols>
  <sheetData>
    <row r="1" spans="1:37" ht="15.5" x14ac:dyDescent="0.35">
      <c r="A1" s="8" t="s">
        <v>802</v>
      </c>
      <c r="B1" s="2"/>
      <c r="C1" s="2"/>
      <c r="D1" s="3"/>
      <c r="E1" s="3"/>
      <c r="F1" s="3"/>
      <c r="G1" s="3"/>
      <c r="H1" s="30" t="s">
        <v>835</v>
      </c>
      <c r="I1" s="3"/>
      <c r="J1" s="3"/>
      <c r="K1" s="22"/>
      <c r="L1" s="2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E1" s="3"/>
      <c r="AF1" s="3" t="s">
        <v>57</v>
      </c>
      <c r="AG1" s="3"/>
      <c r="AH1" s="3"/>
      <c r="AI1" s="3"/>
      <c r="AJ1" s="3"/>
    </row>
    <row r="2" spans="1:37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5" t="s">
        <v>0</v>
      </c>
      <c r="Z2" s="5" t="s">
        <v>1</v>
      </c>
      <c r="AA2" s="5" t="s">
        <v>2</v>
      </c>
      <c r="AB2" s="3" t="s">
        <v>3</v>
      </c>
      <c r="AC2" s="3"/>
      <c r="AD2" s="5" t="s">
        <v>54</v>
      </c>
      <c r="AE2" s="5" t="s">
        <v>4</v>
      </c>
      <c r="AF2" s="5" t="s">
        <v>5</v>
      </c>
      <c r="AG2" s="5" t="s">
        <v>6</v>
      </c>
      <c r="AH2" s="3" t="s">
        <v>342</v>
      </c>
      <c r="AI2" s="3"/>
      <c r="AJ2" s="3"/>
    </row>
    <row r="3" spans="1:37" x14ac:dyDescent="0.25">
      <c r="A3" s="3" t="s">
        <v>775</v>
      </c>
      <c r="B3" s="11">
        <v>28</v>
      </c>
      <c r="C3" s="11">
        <v>2</v>
      </c>
      <c r="D3" s="11">
        <v>2</v>
      </c>
      <c r="E3" s="11">
        <v>1</v>
      </c>
      <c r="F3" s="11">
        <v>5</v>
      </c>
      <c r="G3" s="11">
        <v>22</v>
      </c>
      <c r="H3" s="11">
        <v>9</v>
      </c>
      <c r="I3" s="11">
        <v>31</v>
      </c>
      <c r="J3" s="11">
        <v>22</v>
      </c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3">
        <f t="shared" ref="Y3:Y24" si="0">SUM(B3:X3)</f>
        <v>122</v>
      </c>
      <c r="Z3" s="3">
        <f t="shared" ref="Z3:Z24" si="1">COUNT(B3:X3)</f>
        <v>9</v>
      </c>
      <c r="AA3" s="3"/>
      <c r="AB3" s="4">
        <f>Y3/(Z3-AA3)</f>
        <v>13.555555555555555</v>
      </c>
      <c r="AF3" s="3">
        <v>2</v>
      </c>
      <c r="AG3" s="3"/>
      <c r="AH3" s="3">
        <f>Z3+AG3</f>
        <v>9</v>
      </c>
      <c r="AI3" s="3"/>
      <c r="AJ3" s="6">
        <v>179</v>
      </c>
      <c r="AK3" s="3" t="s">
        <v>775</v>
      </c>
    </row>
    <row r="4" spans="1:37" x14ac:dyDescent="0.25">
      <c r="A4" s="3" t="s">
        <v>727</v>
      </c>
      <c r="B4" s="11">
        <v>0</v>
      </c>
      <c r="C4" s="11">
        <v>9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3">
        <f t="shared" si="0"/>
        <v>9</v>
      </c>
      <c r="Z4" s="3">
        <f t="shared" si="1"/>
        <v>2</v>
      </c>
      <c r="AA4" s="3"/>
      <c r="AB4" s="4">
        <f>Y4/(Z4-AA4)</f>
        <v>4.5</v>
      </c>
      <c r="AC4" s="4"/>
      <c r="AD4" s="3"/>
      <c r="AE4" s="3"/>
      <c r="AF4" s="3"/>
      <c r="AG4" s="3">
        <v>3</v>
      </c>
      <c r="AH4" s="3">
        <f>Z4+AG4</f>
        <v>5</v>
      </c>
      <c r="AI4" s="3"/>
      <c r="AJ4" s="6">
        <v>175</v>
      </c>
      <c r="AK4" s="3" t="s">
        <v>727</v>
      </c>
    </row>
    <row r="5" spans="1:37" x14ac:dyDescent="0.25">
      <c r="A5" s="3" t="s">
        <v>423</v>
      </c>
      <c r="B5" s="11">
        <v>5</v>
      </c>
      <c r="C5" s="11">
        <v>11</v>
      </c>
      <c r="D5" s="11">
        <v>6</v>
      </c>
      <c r="E5" s="11">
        <v>19</v>
      </c>
      <c r="F5" s="25">
        <v>16</v>
      </c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3">
        <f>SUM(B5:X5)</f>
        <v>57</v>
      </c>
      <c r="Z5" s="3">
        <f>COUNT(B5:X5)</f>
        <v>5</v>
      </c>
      <c r="AA5" s="3">
        <v>1</v>
      </c>
      <c r="AB5" s="4">
        <f>Y5/(Z5-AA5)</f>
        <v>14.25</v>
      </c>
      <c r="AC5" s="4"/>
      <c r="AD5" s="3"/>
      <c r="AE5" s="3"/>
      <c r="AF5" s="3"/>
      <c r="AG5" s="3">
        <v>1</v>
      </c>
      <c r="AH5" s="3">
        <f>Z5+AG5</f>
        <v>6</v>
      </c>
      <c r="AI5" s="3"/>
      <c r="AJ5" s="6">
        <v>125</v>
      </c>
      <c r="AK5" s="3" t="s">
        <v>423</v>
      </c>
    </row>
    <row r="6" spans="1:37" x14ac:dyDescent="0.25">
      <c r="A6" s="3" t="s">
        <v>777</v>
      </c>
      <c r="B6" s="11">
        <v>6</v>
      </c>
      <c r="C6" s="11">
        <v>6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3">
        <f t="shared" si="0"/>
        <v>12</v>
      </c>
      <c r="Z6" s="3">
        <f t="shared" si="1"/>
        <v>2</v>
      </c>
      <c r="AA6" s="3"/>
      <c r="AB6" s="4">
        <f t="shared" ref="AB6:AB24" si="2">Y6/(Z6-AA6)</f>
        <v>6</v>
      </c>
      <c r="AC6" s="4"/>
      <c r="AD6" s="3"/>
      <c r="AE6" s="3"/>
      <c r="AF6" s="3"/>
      <c r="AG6" s="3">
        <v>4</v>
      </c>
      <c r="AH6" s="3">
        <f t="shared" ref="AH6:AH23" si="3">Z6+AG6</f>
        <v>6</v>
      </c>
      <c r="AI6" s="3"/>
      <c r="AJ6" s="6">
        <v>192</v>
      </c>
      <c r="AK6" s="3" t="s">
        <v>777</v>
      </c>
    </row>
    <row r="7" spans="1:37" x14ac:dyDescent="0.25">
      <c r="A7" s="3" t="s">
        <v>494</v>
      </c>
      <c r="B7" s="11">
        <v>5</v>
      </c>
      <c r="C7" s="11">
        <v>8</v>
      </c>
      <c r="D7" s="11">
        <v>0</v>
      </c>
      <c r="E7" s="25">
        <v>4</v>
      </c>
      <c r="F7" s="11">
        <v>0</v>
      </c>
      <c r="G7" s="11">
        <v>0</v>
      </c>
      <c r="H7" s="11">
        <v>12</v>
      </c>
      <c r="I7" s="11">
        <v>4</v>
      </c>
      <c r="J7" s="11">
        <v>2</v>
      </c>
      <c r="K7" s="11">
        <v>14</v>
      </c>
      <c r="L7" s="11">
        <v>1</v>
      </c>
      <c r="M7" s="25">
        <v>14</v>
      </c>
      <c r="N7" s="11">
        <v>0</v>
      </c>
      <c r="O7" s="11"/>
      <c r="P7" s="11"/>
      <c r="Q7" s="11"/>
      <c r="R7" s="11"/>
      <c r="S7" s="11"/>
      <c r="T7" s="11"/>
      <c r="U7" s="11"/>
      <c r="V7" s="11"/>
      <c r="W7" s="11"/>
      <c r="X7" s="11"/>
      <c r="Y7" s="3">
        <f t="shared" si="0"/>
        <v>64</v>
      </c>
      <c r="Z7" s="3">
        <f t="shared" si="1"/>
        <v>13</v>
      </c>
      <c r="AA7" s="3">
        <v>2</v>
      </c>
      <c r="AB7" s="4">
        <f t="shared" si="2"/>
        <v>5.8181818181818183</v>
      </c>
      <c r="AC7" s="4"/>
      <c r="AD7" s="3"/>
      <c r="AE7" s="3"/>
      <c r="AF7" s="3"/>
      <c r="AG7" s="3">
        <v>4</v>
      </c>
      <c r="AH7" s="3">
        <f t="shared" si="3"/>
        <v>17</v>
      </c>
      <c r="AI7" s="3"/>
      <c r="AJ7" s="6">
        <v>132</v>
      </c>
      <c r="AK7" s="3" t="s">
        <v>494</v>
      </c>
    </row>
    <row r="8" spans="1:37" x14ac:dyDescent="0.25">
      <c r="A8" s="3" t="s">
        <v>104</v>
      </c>
      <c r="B8" s="11">
        <v>0</v>
      </c>
      <c r="C8" s="11">
        <v>15</v>
      </c>
      <c r="D8" s="25">
        <v>25</v>
      </c>
      <c r="E8" s="11">
        <v>11</v>
      </c>
      <c r="F8" s="25">
        <v>3</v>
      </c>
      <c r="G8" s="11">
        <v>9</v>
      </c>
      <c r="H8" s="11">
        <v>22</v>
      </c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3">
        <f t="shared" si="0"/>
        <v>85</v>
      </c>
      <c r="Z8" s="3">
        <f t="shared" si="1"/>
        <v>7</v>
      </c>
      <c r="AA8" s="3">
        <v>2</v>
      </c>
      <c r="AB8" s="4">
        <f t="shared" si="2"/>
        <v>17</v>
      </c>
      <c r="AE8" s="3"/>
      <c r="AF8" s="3">
        <v>1</v>
      </c>
      <c r="AG8" s="3"/>
      <c r="AH8" s="3">
        <f>Z8+AG8</f>
        <v>7</v>
      </c>
      <c r="AJ8" s="6">
        <v>91</v>
      </c>
      <c r="AK8" s="3" t="s">
        <v>104</v>
      </c>
    </row>
    <row r="9" spans="1:37" x14ac:dyDescent="0.25">
      <c r="A9" s="3" t="s">
        <v>803</v>
      </c>
      <c r="B9" s="11">
        <v>4</v>
      </c>
      <c r="C9" s="11">
        <v>12</v>
      </c>
      <c r="D9" s="11">
        <v>11</v>
      </c>
      <c r="E9" s="11">
        <v>1</v>
      </c>
      <c r="F9" s="11">
        <v>1</v>
      </c>
      <c r="G9" s="11">
        <v>2</v>
      </c>
      <c r="H9" s="25">
        <v>0</v>
      </c>
      <c r="I9" s="11">
        <v>43</v>
      </c>
      <c r="J9" s="11">
        <v>0</v>
      </c>
      <c r="K9" s="11">
        <v>8</v>
      </c>
      <c r="L9" s="11">
        <v>4</v>
      </c>
      <c r="M9" s="11">
        <v>28</v>
      </c>
      <c r="N9" s="11">
        <v>0</v>
      </c>
      <c r="O9" s="25">
        <v>9</v>
      </c>
      <c r="P9" s="11">
        <v>0</v>
      </c>
      <c r="Q9" s="11">
        <v>47</v>
      </c>
      <c r="R9" s="11"/>
      <c r="S9" s="11"/>
      <c r="T9" s="11"/>
      <c r="U9" s="11"/>
      <c r="V9" s="11"/>
      <c r="W9" s="11"/>
      <c r="X9" s="11"/>
      <c r="Y9" s="3">
        <f t="shared" si="0"/>
        <v>170</v>
      </c>
      <c r="Z9" s="3">
        <f t="shared" si="1"/>
        <v>16</v>
      </c>
      <c r="AA9" s="3">
        <v>2</v>
      </c>
      <c r="AB9" s="4">
        <f>Y9/(Z9-AA9)</f>
        <v>12.142857142857142</v>
      </c>
      <c r="AE9" s="3"/>
      <c r="AF9" s="3">
        <v>3</v>
      </c>
      <c r="AG9" s="3">
        <v>3</v>
      </c>
      <c r="AH9" s="3">
        <f t="shared" si="3"/>
        <v>19</v>
      </c>
      <c r="AJ9" s="6">
        <v>194</v>
      </c>
      <c r="AK9" s="3" t="s">
        <v>803</v>
      </c>
    </row>
    <row r="10" spans="1:37" x14ac:dyDescent="0.25">
      <c r="A10" s="3" t="s">
        <v>13</v>
      </c>
      <c r="B10" s="25">
        <v>1</v>
      </c>
      <c r="C10" s="11">
        <v>2</v>
      </c>
      <c r="D10" s="11">
        <v>1</v>
      </c>
      <c r="E10" s="11">
        <v>0</v>
      </c>
      <c r="F10" s="11">
        <v>10</v>
      </c>
      <c r="G10" s="11">
        <v>5</v>
      </c>
      <c r="H10" s="11">
        <v>0</v>
      </c>
      <c r="I10" s="11">
        <v>2</v>
      </c>
      <c r="J10" s="11">
        <v>2</v>
      </c>
      <c r="K10" s="25">
        <v>7</v>
      </c>
      <c r="L10" s="11">
        <v>2</v>
      </c>
      <c r="M10" s="11">
        <v>2</v>
      </c>
      <c r="N10" s="11">
        <v>2</v>
      </c>
      <c r="O10" s="11">
        <v>7</v>
      </c>
      <c r="P10" s="11"/>
      <c r="Q10" s="11"/>
      <c r="R10" s="11"/>
      <c r="S10" s="11"/>
      <c r="T10" s="11"/>
      <c r="U10" s="11"/>
      <c r="V10" s="11"/>
      <c r="W10" s="11"/>
      <c r="X10" s="11"/>
      <c r="Y10" s="3">
        <f t="shared" si="0"/>
        <v>43</v>
      </c>
      <c r="Z10" s="3">
        <f t="shared" si="1"/>
        <v>14</v>
      </c>
      <c r="AA10" s="3">
        <v>2</v>
      </c>
      <c r="AB10" s="4">
        <f t="shared" si="2"/>
        <v>3.5833333333333335</v>
      </c>
      <c r="AC10" s="4"/>
      <c r="AD10" s="3"/>
      <c r="AE10" s="3"/>
      <c r="AF10" s="3"/>
      <c r="AG10" s="3">
        <v>8</v>
      </c>
      <c r="AH10" s="3">
        <f t="shared" si="3"/>
        <v>22</v>
      </c>
      <c r="AI10" s="3"/>
      <c r="AJ10" s="6">
        <v>65</v>
      </c>
      <c r="AK10" s="3" t="s">
        <v>13</v>
      </c>
    </row>
    <row r="11" spans="1:37" x14ac:dyDescent="0.25">
      <c r="A11" s="3" t="s">
        <v>14</v>
      </c>
      <c r="B11" s="11">
        <v>0</v>
      </c>
      <c r="C11" s="11">
        <v>3</v>
      </c>
      <c r="D11" s="11">
        <v>27</v>
      </c>
      <c r="E11" s="11">
        <v>5</v>
      </c>
      <c r="F11" s="25">
        <v>25</v>
      </c>
      <c r="G11" s="25">
        <v>12</v>
      </c>
      <c r="H11" s="11">
        <v>0</v>
      </c>
      <c r="I11" s="11">
        <v>11</v>
      </c>
      <c r="J11" s="11">
        <v>0</v>
      </c>
      <c r="K11" s="11">
        <v>10</v>
      </c>
      <c r="L11" s="11">
        <v>7</v>
      </c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3">
        <f t="shared" si="0"/>
        <v>100</v>
      </c>
      <c r="Z11" s="3">
        <f t="shared" si="1"/>
        <v>11</v>
      </c>
      <c r="AA11" s="3">
        <v>2</v>
      </c>
      <c r="AB11" s="4">
        <f>Y11/(Z11-AA11)</f>
        <v>11.111111111111111</v>
      </c>
      <c r="AC11" s="4"/>
      <c r="AD11" s="3"/>
      <c r="AE11" s="3"/>
      <c r="AF11" s="3">
        <v>2</v>
      </c>
      <c r="AG11" s="3"/>
      <c r="AH11" s="3">
        <f>Z11+AG11</f>
        <v>11</v>
      </c>
      <c r="AI11" s="3"/>
      <c r="AJ11" s="6">
        <v>46</v>
      </c>
      <c r="AK11" s="3" t="s">
        <v>14</v>
      </c>
    </row>
    <row r="12" spans="1:37" x14ac:dyDescent="0.25">
      <c r="A12" s="3" t="s">
        <v>16</v>
      </c>
      <c r="B12" s="25">
        <v>13</v>
      </c>
      <c r="C12" s="11">
        <v>7</v>
      </c>
      <c r="D12" s="25">
        <v>9</v>
      </c>
      <c r="E12" s="25">
        <v>8</v>
      </c>
      <c r="F12" s="11">
        <v>23</v>
      </c>
      <c r="G12" s="25">
        <v>21</v>
      </c>
      <c r="H12" s="25">
        <v>12</v>
      </c>
      <c r="I12" s="11">
        <v>1</v>
      </c>
      <c r="J12" s="25">
        <v>36</v>
      </c>
      <c r="K12" s="11">
        <v>27</v>
      </c>
      <c r="L12" s="25">
        <v>5</v>
      </c>
      <c r="M12" s="25">
        <v>58</v>
      </c>
      <c r="N12" s="11">
        <v>3</v>
      </c>
      <c r="O12" s="11">
        <v>18</v>
      </c>
      <c r="P12" s="25">
        <v>26</v>
      </c>
      <c r="Q12" s="11"/>
      <c r="R12" s="11"/>
      <c r="S12" s="11"/>
      <c r="T12" s="11"/>
      <c r="U12" s="11"/>
      <c r="V12" s="11"/>
      <c r="W12" s="11"/>
      <c r="X12" s="11"/>
      <c r="Y12" s="3">
        <f t="shared" si="0"/>
        <v>267</v>
      </c>
      <c r="Z12" s="3">
        <f t="shared" si="1"/>
        <v>15</v>
      </c>
      <c r="AA12" s="3">
        <v>9</v>
      </c>
      <c r="AB12" s="4">
        <f t="shared" si="2"/>
        <v>44.5</v>
      </c>
      <c r="AC12" s="4"/>
      <c r="AD12" s="3"/>
      <c r="AE12" s="3">
        <v>1</v>
      </c>
      <c r="AF12" s="3">
        <v>3</v>
      </c>
      <c r="AG12" s="3">
        <v>11</v>
      </c>
      <c r="AH12" s="3">
        <f t="shared" si="3"/>
        <v>26</v>
      </c>
      <c r="AI12" s="3"/>
      <c r="AJ12" s="6">
        <v>66</v>
      </c>
      <c r="AK12" s="3" t="s">
        <v>16</v>
      </c>
    </row>
    <row r="13" spans="1:37" x14ac:dyDescent="0.25">
      <c r="A13" s="3" t="s">
        <v>453</v>
      </c>
      <c r="B13" s="11">
        <v>11</v>
      </c>
      <c r="C13" s="25">
        <v>80</v>
      </c>
      <c r="D13" s="11">
        <v>89</v>
      </c>
      <c r="E13" s="11">
        <v>0</v>
      </c>
      <c r="F13" s="11">
        <v>9</v>
      </c>
      <c r="G13" s="11">
        <v>134</v>
      </c>
      <c r="H13" s="11">
        <v>49</v>
      </c>
      <c r="I13" s="11">
        <v>47</v>
      </c>
      <c r="J13" s="11">
        <v>13</v>
      </c>
      <c r="K13" s="25">
        <v>25</v>
      </c>
      <c r="L13" s="25">
        <v>84</v>
      </c>
      <c r="M13" s="11">
        <v>57</v>
      </c>
      <c r="N13" s="11">
        <v>0</v>
      </c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3">
        <f t="shared" si="0"/>
        <v>598</v>
      </c>
      <c r="Z13" s="3">
        <f t="shared" si="1"/>
        <v>13</v>
      </c>
      <c r="AA13" s="3">
        <v>3</v>
      </c>
      <c r="AB13" s="4">
        <f t="shared" si="2"/>
        <v>59.8</v>
      </c>
      <c r="AC13" s="4"/>
      <c r="AD13" s="3">
        <v>1</v>
      </c>
      <c r="AE13" s="3">
        <v>4</v>
      </c>
      <c r="AF13" s="3">
        <v>3</v>
      </c>
      <c r="AG13" s="3"/>
      <c r="AH13" s="3">
        <f t="shared" si="3"/>
        <v>13</v>
      </c>
      <c r="AI13" s="3"/>
      <c r="AJ13" s="6">
        <v>133</v>
      </c>
      <c r="AK13" s="3" t="s">
        <v>453</v>
      </c>
    </row>
    <row r="14" spans="1:37" x14ac:dyDescent="0.25">
      <c r="A14" s="3" t="s">
        <v>641</v>
      </c>
      <c r="B14" s="11">
        <v>7</v>
      </c>
      <c r="C14" s="11">
        <v>18</v>
      </c>
      <c r="D14" s="25">
        <v>25</v>
      </c>
      <c r="E14" s="11">
        <v>1</v>
      </c>
      <c r="F14" s="11">
        <v>8</v>
      </c>
      <c r="G14" s="25">
        <v>53</v>
      </c>
      <c r="H14" s="11">
        <v>16</v>
      </c>
      <c r="I14" s="11">
        <v>31</v>
      </c>
      <c r="J14" s="11">
        <v>52</v>
      </c>
      <c r="K14" s="25">
        <v>84</v>
      </c>
      <c r="L14" s="25">
        <v>52</v>
      </c>
      <c r="M14" s="25">
        <v>50</v>
      </c>
      <c r="N14" s="25">
        <v>26</v>
      </c>
      <c r="O14" s="11">
        <v>94</v>
      </c>
      <c r="P14" s="11">
        <v>36</v>
      </c>
      <c r="Q14" s="11">
        <v>21</v>
      </c>
      <c r="R14" s="11">
        <v>0</v>
      </c>
      <c r="S14" s="11">
        <v>70</v>
      </c>
      <c r="T14" s="25">
        <v>51</v>
      </c>
      <c r="U14" s="11">
        <v>10</v>
      </c>
      <c r="V14" s="25">
        <v>26</v>
      </c>
      <c r="W14" s="11">
        <v>54</v>
      </c>
      <c r="X14" s="11">
        <v>12</v>
      </c>
      <c r="Y14" s="3">
        <f t="shared" si="0"/>
        <v>797</v>
      </c>
      <c r="Z14" s="3">
        <f t="shared" si="1"/>
        <v>23</v>
      </c>
      <c r="AA14" s="3">
        <v>8</v>
      </c>
      <c r="AB14" s="4">
        <f t="shared" si="2"/>
        <v>53.133333333333333</v>
      </c>
      <c r="AC14" s="4"/>
      <c r="AD14" s="3"/>
      <c r="AE14" s="3">
        <v>9</v>
      </c>
      <c r="AF14" s="3">
        <v>5</v>
      </c>
      <c r="AG14" s="3">
        <v>2</v>
      </c>
      <c r="AH14" s="3">
        <f t="shared" si="3"/>
        <v>25</v>
      </c>
      <c r="AI14" s="3"/>
      <c r="AJ14" s="6">
        <v>151</v>
      </c>
      <c r="AK14" s="3" t="s">
        <v>641</v>
      </c>
    </row>
    <row r="15" spans="1:37" x14ac:dyDescent="0.25">
      <c r="A15" s="3" t="s">
        <v>807</v>
      </c>
      <c r="B15" s="11">
        <v>27</v>
      </c>
      <c r="C15" s="11">
        <v>15</v>
      </c>
      <c r="D15" s="11">
        <v>1</v>
      </c>
      <c r="E15" s="25">
        <v>5</v>
      </c>
      <c r="F15" s="11">
        <v>0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3">
        <f>SUM(B15:X15)</f>
        <v>48</v>
      </c>
      <c r="Z15" s="3">
        <f>COUNT(B15:X15)</f>
        <v>5</v>
      </c>
      <c r="AA15" s="3">
        <v>1</v>
      </c>
      <c r="AB15" s="4">
        <f t="shared" si="2"/>
        <v>12</v>
      </c>
      <c r="AC15" s="4"/>
      <c r="AD15" s="3"/>
      <c r="AE15" s="3"/>
      <c r="AF15" s="3">
        <v>1</v>
      </c>
      <c r="AG15" s="3">
        <v>1</v>
      </c>
      <c r="AH15" s="3">
        <f>Z15+AG15</f>
        <v>6</v>
      </c>
      <c r="AI15" s="3"/>
      <c r="AJ15" s="6">
        <v>199</v>
      </c>
      <c r="AK15" s="3" t="s">
        <v>807</v>
      </c>
    </row>
    <row r="16" spans="1:37" x14ac:dyDescent="0.25">
      <c r="A16" s="3" t="s">
        <v>17</v>
      </c>
      <c r="B16" s="11">
        <v>10</v>
      </c>
      <c r="C16" s="11">
        <v>6</v>
      </c>
      <c r="D16" s="11">
        <v>7</v>
      </c>
      <c r="E16" s="25">
        <v>19</v>
      </c>
      <c r="F16" s="11">
        <v>0</v>
      </c>
      <c r="G16" s="25">
        <v>13</v>
      </c>
      <c r="H16" s="11">
        <v>20</v>
      </c>
      <c r="I16" s="11">
        <v>4</v>
      </c>
      <c r="J16" s="11">
        <v>36</v>
      </c>
      <c r="K16" s="25">
        <v>12</v>
      </c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3">
        <f t="shared" si="0"/>
        <v>127</v>
      </c>
      <c r="Z16" s="3">
        <f t="shared" si="1"/>
        <v>10</v>
      </c>
      <c r="AA16" s="3">
        <v>3</v>
      </c>
      <c r="AB16" s="4">
        <f t="shared" si="2"/>
        <v>18.142857142857142</v>
      </c>
      <c r="AC16" s="4"/>
      <c r="AD16" s="3"/>
      <c r="AE16" s="3"/>
      <c r="AF16" s="3">
        <v>1</v>
      </c>
      <c r="AG16" s="3">
        <v>2</v>
      </c>
      <c r="AH16" s="3">
        <f t="shared" si="3"/>
        <v>12</v>
      </c>
      <c r="AI16" s="3"/>
      <c r="AJ16" s="6">
        <v>70</v>
      </c>
      <c r="AK16" s="3" t="s">
        <v>17</v>
      </c>
    </row>
    <row r="17" spans="1:37" x14ac:dyDescent="0.25">
      <c r="A17" s="3" t="s">
        <v>572</v>
      </c>
      <c r="B17" s="11">
        <v>0</v>
      </c>
      <c r="C17" s="25">
        <v>0</v>
      </c>
      <c r="D17" s="11">
        <v>19</v>
      </c>
      <c r="E17" s="11">
        <v>0</v>
      </c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3">
        <f t="shared" si="0"/>
        <v>19</v>
      </c>
      <c r="Z17" s="3">
        <f t="shared" si="1"/>
        <v>4</v>
      </c>
      <c r="AA17" s="3">
        <v>1</v>
      </c>
      <c r="AB17" s="4">
        <f t="shared" si="2"/>
        <v>6.333333333333333</v>
      </c>
      <c r="AC17" s="4"/>
      <c r="AD17" s="3"/>
      <c r="AE17" s="3"/>
      <c r="AF17" s="3"/>
      <c r="AG17" s="3">
        <v>5</v>
      </c>
      <c r="AH17" s="3">
        <f t="shared" si="3"/>
        <v>9</v>
      </c>
      <c r="AI17" s="3"/>
      <c r="AJ17" s="6">
        <v>142</v>
      </c>
      <c r="AK17" s="3" t="s">
        <v>572</v>
      </c>
    </row>
    <row r="18" spans="1:37" x14ac:dyDescent="0.25">
      <c r="A18" s="3" t="s">
        <v>705</v>
      </c>
      <c r="B18" s="11">
        <v>1</v>
      </c>
      <c r="C18" s="11">
        <v>0</v>
      </c>
      <c r="D18" s="25">
        <v>31</v>
      </c>
      <c r="E18" s="11">
        <v>33</v>
      </c>
      <c r="F18" s="25">
        <v>19</v>
      </c>
      <c r="G18" s="11">
        <v>6</v>
      </c>
      <c r="H18" s="11">
        <v>0</v>
      </c>
      <c r="I18" s="11">
        <v>1</v>
      </c>
      <c r="J18" s="25">
        <v>87</v>
      </c>
      <c r="K18" s="11">
        <v>66</v>
      </c>
      <c r="L18" s="25">
        <v>24</v>
      </c>
      <c r="M18" s="25">
        <v>44</v>
      </c>
      <c r="N18" s="11">
        <v>20</v>
      </c>
      <c r="O18" s="11">
        <v>5</v>
      </c>
      <c r="P18" s="11">
        <v>5</v>
      </c>
      <c r="Q18" s="11">
        <v>3</v>
      </c>
      <c r="R18" s="11">
        <v>0</v>
      </c>
      <c r="S18" s="11">
        <v>0</v>
      </c>
      <c r="T18" s="11">
        <v>0</v>
      </c>
      <c r="U18" s="25">
        <v>32</v>
      </c>
      <c r="V18" s="11">
        <v>1</v>
      </c>
      <c r="W18" s="25">
        <v>0</v>
      </c>
      <c r="X18" s="11"/>
      <c r="Y18" s="3">
        <f t="shared" si="0"/>
        <v>378</v>
      </c>
      <c r="Z18" s="3">
        <f t="shared" si="1"/>
        <v>22</v>
      </c>
      <c r="AA18" s="3">
        <v>7</v>
      </c>
      <c r="AB18" s="4">
        <f t="shared" si="2"/>
        <v>25.2</v>
      </c>
      <c r="AC18" s="4"/>
      <c r="AD18" s="3"/>
      <c r="AE18" s="3">
        <v>2</v>
      </c>
      <c r="AF18" s="3">
        <v>4</v>
      </c>
      <c r="AG18" s="3"/>
      <c r="AH18" s="3">
        <f t="shared" si="3"/>
        <v>22</v>
      </c>
      <c r="AI18" s="3"/>
      <c r="AJ18" s="6">
        <v>166</v>
      </c>
      <c r="AK18" s="3" t="s">
        <v>705</v>
      </c>
    </row>
    <row r="19" spans="1:37" x14ac:dyDescent="0.25">
      <c r="A19" s="3" t="s">
        <v>503</v>
      </c>
      <c r="B19" s="25">
        <v>16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3">
        <f t="shared" si="0"/>
        <v>16</v>
      </c>
      <c r="Z19" s="3">
        <f t="shared" si="1"/>
        <v>1</v>
      </c>
      <c r="AA19" s="3">
        <v>1</v>
      </c>
      <c r="AB19" s="4"/>
      <c r="AC19" s="4"/>
      <c r="AD19" s="3"/>
      <c r="AE19" s="3"/>
      <c r="AF19" s="3"/>
      <c r="AG19" s="3">
        <v>4</v>
      </c>
      <c r="AH19" s="3">
        <f>Z19+AG19</f>
        <v>5</v>
      </c>
      <c r="AI19" s="3"/>
      <c r="AJ19" s="6">
        <v>8</v>
      </c>
      <c r="AK19" s="3" t="s">
        <v>503</v>
      </c>
    </row>
    <row r="20" spans="1:37" x14ac:dyDescent="0.25">
      <c r="A20" s="3" t="s">
        <v>776</v>
      </c>
      <c r="B20" s="11">
        <v>1</v>
      </c>
      <c r="C20" s="11">
        <v>10</v>
      </c>
      <c r="D20" s="25">
        <v>6</v>
      </c>
      <c r="E20" s="11">
        <v>0</v>
      </c>
      <c r="F20" s="11">
        <v>10</v>
      </c>
      <c r="G20" s="11">
        <v>1</v>
      </c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3">
        <f t="shared" si="0"/>
        <v>28</v>
      </c>
      <c r="Z20" s="3">
        <f t="shared" si="1"/>
        <v>6</v>
      </c>
      <c r="AA20" s="3">
        <v>1</v>
      </c>
      <c r="AB20" s="4">
        <f t="shared" si="2"/>
        <v>5.6</v>
      </c>
      <c r="AC20" s="4"/>
      <c r="AD20" s="3"/>
      <c r="AE20" s="3"/>
      <c r="AF20" s="3"/>
      <c r="AG20" s="3">
        <v>1</v>
      </c>
      <c r="AH20" s="3">
        <f>Z20+AG20</f>
        <v>7</v>
      </c>
      <c r="AI20" s="3"/>
      <c r="AJ20" s="6">
        <v>191</v>
      </c>
      <c r="AK20" s="3" t="s">
        <v>776</v>
      </c>
    </row>
    <row r="21" spans="1:37" x14ac:dyDescent="0.25">
      <c r="A21" s="3" t="s">
        <v>507</v>
      </c>
      <c r="B21" s="25">
        <v>5</v>
      </c>
      <c r="C21" s="25">
        <v>2</v>
      </c>
      <c r="D21" s="11">
        <v>1</v>
      </c>
      <c r="E21" s="25">
        <v>8</v>
      </c>
      <c r="F21" s="11">
        <v>4</v>
      </c>
      <c r="G21" s="11">
        <v>4</v>
      </c>
      <c r="H21" s="25">
        <v>10</v>
      </c>
      <c r="I21" s="25">
        <v>3</v>
      </c>
      <c r="J21" s="11">
        <v>14</v>
      </c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3">
        <f t="shared" si="0"/>
        <v>51</v>
      </c>
      <c r="Z21" s="3">
        <f t="shared" si="1"/>
        <v>9</v>
      </c>
      <c r="AA21" s="3">
        <v>5</v>
      </c>
      <c r="AB21" s="4">
        <f t="shared" si="2"/>
        <v>12.75</v>
      </c>
      <c r="AC21" s="4"/>
      <c r="AD21" s="3"/>
      <c r="AE21" s="3"/>
      <c r="AF21" s="3"/>
      <c r="AG21" s="3">
        <v>8</v>
      </c>
      <c r="AH21" s="3">
        <f t="shared" si="3"/>
        <v>17</v>
      </c>
      <c r="AI21" s="3"/>
      <c r="AJ21" s="6">
        <v>58</v>
      </c>
      <c r="AK21" s="3" t="s">
        <v>507</v>
      </c>
    </row>
    <row r="22" spans="1:37" x14ac:dyDescent="0.25">
      <c r="A22" s="3" t="s">
        <v>370</v>
      </c>
      <c r="B22" s="11">
        <v>1</v>
      </c>
      <c r="C22" s="25">
        <v>25</v>
      </c>
      <c r="D22" s="11">
        <v>32</v>
      </c>
      <c r="E22" s="25">
        <v>30</v>
      </c>
      <c r="F22" s="11">
        <v>12</v>
      </c>
      <c r="G22" s="11">
        <v>0</v>
      </c>
      <c r="H22" s="25">
        <v>39</v>
      </c>
      <c r="I22" s="25">
        <v>51</v>
      </c>
      <c r="J22" s="25">
        <v>27</v>
      </c>
      <c r="K22" s="11">
        <v>10</v>
      </c>
      <c r="L22" s="25">
        <v>54</v>
      </c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3">
        <f t="shared" si="0"/>
        <v>281</v>
      </c>
      <c r="Z22" s="3">
        <f t="shared" si="1"/>
        <v>11</v>
      </c>
      <c r="AA22" s="3">
        <v>6</v>
      </c>
      <c r="AB22" s="4">
        <f t="shared" si="2"/>
        <v>56.2</v>
      </c>
      <c r="AC22" s="4"/>
      <c r="AD22" s="3"/>
      <c r="AE22" s="3">
        <v>2</v>
      </c>
      <c r="AF22" s="3">
        <v>5</v>
      </c>
      <c r="AG22" s="3"/>
      <c r="AH22" s="3">
        <f t="shared" si="3"/>
        <v>11</v>
      </c>
      <c r="AI22" s="3"/>
      <c r="AJ22" s="6">
        <v>113</v>
      </c>
      <c r="AK22" s="3" t="s">
        <v>370</v>
      </c>
    </row>
    <row r="23" spans="1:37" x14ac:dyDescent="0.25">
      <c r="A23" s="3" t="s">
        <v>509</v>
      </c>
      <c r="B23" s="25">
        <v>1</v>
      </c>
      <c r="C23" s="11">
        <v>0</v>
      </c>
      <c r="D23" s="25">
        <v>0</v>
      </c>
      <c r="E23" s="11">
        <v>1</v>
      </c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3">
        <f t="shared" si="0"/>
        <v>2</v>
      </c>
      <c r="Z23" s="3">
        <f t="shared" si="1"/>
        <v>4</v>
      </c>
      <c r="AA23" s="3">
        <v>2</v>
      </c>
      <c r="AB23" s="4">
        <f t="shared" si="2"/>
        <v>1</v>
      </c>
      <c r="AC23" s="4"/>
      <c r="AD23" s="3"/>
      <c r="AE23" s="3"/>
      <c r="AF23" s="3"/>
      <c r="AG23" s="3">
        <v>15</v>
      </c>
      <c r="AH23" s="3">
        <f t="shared" si="3"/>
        <v>19</v>
      </c>
      <c r="AI23" s="3"/>
      <c r="AJ23" s="6">
        <v>61</v>
      </c>
      <c r="AK23" s="3" t="s">
        <v>509</v>
      </c>
    </row>
    <row r="24" spans="1:37" x14ac:dyDescent="0.25">
      <c r="A24" s="3" t="s">
        <v>678</v>
      </c>
      <c r="B24" s="11">
        <v>0</v>
      </c>
      <c r="C24" s="25">
        <v>11</v>
      </c>
      <c r="D24" s="25">
        <v>4</v>
      </c>
      <c r="E24" s="11">
        <v>0</v>
      </c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3">
        <f t="shared" si="0"/>
        <v>15</v>
      </c>
      <c r="Z24" s="3">
        <f t="shared" si="1"/>
        <v>4</v>
      </c>
      <c r="AA24" s="3">
        <v>2</v>
      </c>
      <c r="AB24" s="4">
        <f t="shared" si="2"/>
        <v>7.5</v>
      </c>
      <c r="AC24" s="4"/>
      <c r="AD24" s="3"/>
      <c r="AE24" s="3"/>
      <c r="AF24" s="3"/>
      <c r="AG24" s="3">
        <v>4</v>
      </c>
      <c r="AH24" s="3">
        <f>Z24+AG24</f>
        <v>8</v>
      </c>
      <c r="AI24" s="3"/>
      <c r="AJ24" s="6">
        <v>48</v>
      </c>
      <c r="AK24" s="3" t="s">
        <v>678</v>
      </c>
    </row>
    <row r="25" spans="1:37" x14ac:dyDescent="0.25">
      <c r="A25" s="6" t="s">
        <v>281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3"/>
      <c r="Z25" s="3"/>
      <c r="AA25" s="3"/>
      <c r="AB25" s="4"/>
      <c r="AC25" s="3"/>
      <c r="AD25" s="3"/>
      <c r="AE25" s="3"/>
      <c r="AF25" s="3"/>
      <c r="AG25" s="3"/>
      <c r="AH25" s="3"/>
      <c r="AI25" s="3"/>
      <c r="AJ25" s="6"/>
      <c r="AK25" s="6"/>
    </row>
    <row r="26" spans="1:37" x14ac:dyDescent="0.25">
      <c r="A26" s="3" t="s">
        <v>754</v>
      </c>
      <c r="B26" s="11">
        <v>2</v>
      </c>
      <c r="C26" s="25">
        <v>51</v>
      </c>
      <c r="D26" s="11">
        <v>13</v>
      </c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3">
        <f>SUM(B26:X26)</f>
        <v>66</v>
      </c>
      <c r="Z26" s="3">
        <f>COUNT(B26:X26)</f>
        <v>3</v>
      </c>
      <c r="AA26" s="3">
        <v>1</v>
      </c>
      <c r="AB26" s="4"/>
      <c r="AE26" s="3">
        <v>1</v>
      </c>
      <c r="AF26" s="3"/>
      <c r="AG26" s="3"/>
      <c r="AH26" s="3">
        <f>Z26+AG26</f>
        <v>3</v>
      </c>
      <c r="AJ26" s="6">
        <v>189</v>
      </c>
      <c r="AK26" s="3" t="s">
        <v>754</v>
      </c>
    </row>
    <row r="27" spans="1:37" x14ac:dyDescent="0.25">
      <c r="A27" s="3" t="s">
        <v>11</v>
      </c>
      <c r="B27" s="11">
        <v>6</v>
      </c>
      <c r="Y27" s="3">
        <f>SUM(B27:X27)</f>
        <v>6</v>
      </c>
      <c r="Z27" s="3">
        <f>COUNT(B27:X27)</f>
        <v>1</v>
      </c>
      <c r="AA27" s="3"/>
      <c r="AB27" s="4"/>
      <c r="AE27" s="3"/>
      <c r="AF27" s="3"/>
      <c r="AG27" s="3"/>
      <c r="AH27" s="3">
        <f>Z27+AG27</f>
        <v>1</v>
      </c>
      <c r="AJ27" s="6">
        <v>63</v>
      </c>
      <c r="AK27" s="3" t="s">
        <v>11</v>
      </c>
    </row>
    <row r="28" spans="1:37" x14ac:dyDescent="0.25">
      <c r="A28" s="3" t="s">
        <v>830</v>
      </c>
      <c r="B28" s="11"/>
      <c r="Y28" s="3">
        <f>SUM(B28:X28)</f>
        <v>0</v>
      </c>
      <c r="Z28" s="3">
        <f>COUNT(B28:X28)</f>
        <v>0</v>
      </c>
      <c r="AA28" s="3"/>
      <c r="AB28" s="4"/>
      <c r="AE28" s="3"/>
      <c r="AF28" s="3"/>
      <c r="AG28" s="3">
        <v>1</v>
      </c>
      <c r="AH28" s="3">
        <f>Z28+AG28</f>
        <v>1</v>
      </c>
      <c r="AJ28" s="6">
        <v>193</v>
      </c>
      <c r="AK28" s="3" t="s">
        <v>830</v>
      </c>
    </row>
    <row r="29" spans="1:37" x14ac:dyDescent="0.25">
      <c r="A29" s="3" t="s">
        <v>808</v>
      </c>
      <c r="B29" s="11">
        <v>7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3">
        <f>SUM(B29:X29)</f>
        <v>7</v>
      </c>
      <c r="Z29" s="3">
        <f>COUNT(B29:X29)</f>
        <v>1</v>
      </c>
      <c r="AA29" s="3"/>
      <c r="AB29" s="4"/>
      <c r="AE29" s="3"/>
      <c r="AF29" s="3"/>
      <c r="AG29" s="3"/>
      <c r="AH29" s="3">
        <f t="shared" ref="AH29:AH35" si="4">Z29+AG29</f>
        <v>1</v>
      </c>
      <c r="AJ29" s="6">
        <v>195</v>
      </c>
      <c r="AK29" s="3" t="s">
        <v>808</v>
      </c>
    </row>
    <row r="30" spans="1:37" x14ac:dyDescent="0.25">
      <c r="A30" s="3" t="s">
        <v>368</v>
      </c>
      <c r="B30" s="11">
        <v>66</v>
      </c>
      <c r="C30" s="11">
        <v>45</v>
      </c>
      <c r="D30" s="11">
        <v>3</v>
      </c>
      <c r="E30" s="11">
        <v>2</v>
      </c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3">
        <f t="shared" ref="Y30:Y35" si="5">SUM(B30:X30)</f>
        <v>116</v>
      </c>
      <c r="Z30" s="3">
        <f t="shared" ref="Z30:Z35" si="6">COUNT(B30:X30)</f>
        <v>4</v>
      </c>
      <c r="AA30" s="3"/>
      <c r="AB30" s="4"/>
      <c r="AC30" s="4"/>
      <c r="AD30" s="3"/>
      <c r="AE30" s="3">
        <v>1</v>
      </c>
      <c r="AF30" s="3">
        <v>1</v>
      </c>
      <c r="AG30" s="3"/>
      <c r="AH30" s="3">
        <f t="shared" si="4"/>
        <v>4</v>
      </c>
      <c r="AI30" s="3"/>
      <c r="AJ30" s="6">
        <v>110</v>
      </c>
      <c r="AK30" s="3" t="s">
        <v>368</v>
      </c>
    </row>
    <row r="31" spans="1:37" x14ac:dyDescent="0.25">
      <c r="A31" s="3" t="s">
        <v>829</v>
      </c>
      <c r="B31" s="11">
        <v>12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3">
        <f t="shared" si="5"/>
        <v>12</v>
      </c>
      <c r="Z31" s="3">
        <f t="shared" si="6"/>
        <v>1</v>
      </c>
      <c r="AA31" s="3"/>
      <c r="AB31" s="4"/>
      <c r="AC31" s="4"/>
      <c r="AD31" s="3"/>
      <c r="AE31" s="3"/>
      <c r="AF31" s="3"/>
      <c r="AG31" s="3">
        <v>1</v>
      </c>
      <c r="AH31" s="3">
        <f t="shared" si="4"/>
        <v>2</v>
      </c>
      <c r="AI31" s="3"/>
      <c r="AJ31" s="6">
        <v>198</v>
      </c>
      <c r="AK31" s="3" t="s">
        <v>829</v>
      </c>
    </row>
    <row r="32" spans="1:37" x14ac:dyDescent="0.25">
      <c r="A32" s="3" t="s">
        <v>805</v>
      </c>
      <c r="B32" s="25">
        <v>15</v>
      </c>
      <c r="C32" s="11">
        <v>30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3">
        <f t="shared" si="5"/>
        <v>45</v>
      </c>
      <c r="Z32" s="3">
        <f t="shared" si="6"/>
        <v>2</v>
      </c>
      <c r="AA32" s="3">
        <v>1</v>
      </c>
      <c r="AB32" s="4"/>
      <c r="AC32" s="4"/>
      <c r="AD32" s="3"/>
      <c r="AE32" s="3"/>
      <c r="AF32" s="3">
        <v>1</v>
      </c>
      <c r="AG32" s="3"/>
      <c r="AH32" s="3">
        <f t="shared" si="4"/>
        <v>2</v>
      </c>
      <c r="AI32" s="3"/>
      <c r="AJ32" s="6">
        <v>197</v>
      </c>
      <c r="AK32" s="3" t="s">
        <v>805</v>
      </c>
    </row>
    <row r="33" spans="1:37" x14ac:dyDescent="0.25">
      <c r="A33" s="3" t="s">
        <v>804</v>
      </c>
      <c r="B33" s="11">
        <v>3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3">
        <f t="shared" si="5"/>
        <v>3</v>
      </c>
      <c r="Z33" s="3">
        <f t="shared" si="6"/>
        <v>1</v>
      </c>
      <c r="AA33" s="3"/>
      <c r="AB33" s="4"/>
      <c r="AC33" s="4"/>
      <c r="AD33" s="3"/>
      <c r="AE33" s="3"/>
      <c r="AF33" s="3"/>
      <c r="AG33" s="3"/>
      <c r="AH33" s="3">
        <f t="shared" si="4"/>
        <v>1</v>
      </c>
      <c r="AI33" s="3"/>
      <c r="AJ33" s="6">
        <v>196</v>
      </c>
      <c r="AK33" s="3" t="s">
        <v>804</v>
      </c>
    </row>
    <row r="34" spans="1:37" x14ac:dyDescent="0.25">
      <c r="A34" s="3" t="s">
        <v>508</v>
      </c>
      <c r="B34" s="11">
        <v>12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3">
        <f>SUM(B34:X34)</f>
        <v>12</v>
      </c>
      <c r="Z34" s="3">
        <f>COUNT(B34:X34)</f>
        <v>1</v>
      </c>
      <c r="AA34" s="3"/>
      <c r="AB34" s="4"/>
      <c r="AC34" s="4"/>
      <c r="AD34" s="3"/>
      <c r="AE34" s="3"/>
      <c r="AF34" s="3"/>
      <c r="AG34" s="3">
        <v>1</v>
      </c>
      <c r="AH34" s="3">
        <f>Z34+AG34</f>
        <v>2</v>
      </c>
      <c r="AI34" s="3"/>
      <c r="AJ34" s="6">
        <v>60</v>
      </c>
      <c r="AK34" s="3" t="s">
        <v>508</v>
      </c>
    </row>
    <row r="35" spans="1:37" x14ac:dyDescent="0.25">
      <c r="A35" s="3" t="s">
        <v>432</v>
      </c>
      <c r="B35" s="11">
        <v>40</v>
      </c>
      <c r="C35" s="11">
        <v>8</v>
      </c>
      <c r="D35" s="11">
        <v>5</v>
      </c>
      <c r="E35" s="11">
        <v>52</v>
      </c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3">
        <f t="shared" si="5"/>
        <v>105</v>
      </c>
      <c r="Z35" s="3">
        <f t="shared" si="6"/>
        <v>4</v>
      </c>
      <c r="AA35" s="3"/>
      <c r="AB35" s="4"/>
      <c r="AC35" s="4"/>
      <c r="AD35" s="3"/>
      <c r="AE35" s="3">
        <v>1</v>
      </c>
      <c r="AF35" s="3">
        <v>1</v>
      </c>
      <c r="AG35" s="3">
        <v>1</v>
      </c>
      <c r="AH35" s="3">
        <f t="shared" si="4"/>
        <v>5</v>
      </c>
      <c r="AI35" s="3"/>
      <c r="AJ35" s="6">
        <v>127</v>
      </c>
      <c r="AK35" s="3" t="s">
        <v>432</v>
      </c>
    </row>
    <row r="36" spans="1:37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>
        <f>SUM(Y3:Y35)</f>
        <v>3661</v>
      </c>
      <c r="Z36" s="3">
        <f>SUM(Z3:Z35)</f>
        <v>224</v>
      </c>
      <c r="AA36" s="3">
        <f>SUM(AA3:AA35)</f>
        <v>62</v>
      </c>
      <c r="AB36" s="4">
        <f>Y36/(Z36-AA36)</f>
        <v>22.598765432098766</v>
      </c>
      <c r="AC36" s="4"/>
      <c r="AD36" s="3">
        <f>SUM(AD3:AD35)</f>
        <v>1</v>
      </c>
      <c r="AE36" s="3">
        <f>SUM(AE3:AE35)</f>
        <v>21</v>
      </c>
      <c r="AF36" s="3">
        <f>SUM(AF3:AF35)</f>
        <v>33</v>
      </c>
      <c r="AG36" s="3">
        <f>SUM(AG3:AG35)</f>
        <v>80</v>
      </c>
      <c r="AH36" s="3">
        <f>SUM(AH3:AH35)</f>
        <v>304</v>
      </c>
      <c r="AI36" s="3"/>
      <c r="AJ36" s="3"/>
    </row>
    <row r="37" spans="1:37" x14ac:dyDescent="0.25">
      <c r="A37" s="22"/>
      <c r="D37" s="24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AA37" s="3"/>
      <c r="AB37" s="3"/>
      <c r="AC37" s="3"/>
      <c r="AD37" s="3"/>
      <c r="AE37" s="3"/>
      <c r="AF37" s="3"/>
      <c r="AG37" s="3"/>
      <c r="AH37" s="3"/>
      <c r="AI37" s="3"/>
      <c r="AJ37" s="3"/>
    </row>
    <row r="38" spans="1:37" x14ac:dyDescent="0.25">
      <c r="A38" s="3"/>
      <c r="D38" s="24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6" t="s">
        <v>26</v>
      </c>
      <c r="Z38" s="3"/>
      <c r="AA38" s="3"/>
      <c r="AB38" s="3"/>
      <c r="AC38" s="3"/>
      <c r="AD38" s="3"/>
      <c r="AE38" s="3"/>
      <c r="AF38" s="3"/>
      <c r="AG38" s="3"/>
      <c r="AI38" s="3"/>
      <c r="AJ38" s="3"/>
    </row>
    <row r="39" spans="1:37" x14ac:dyDescent="0.25">
      <c r="A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6" t="s">
        <v>459</v>
      </c>
      <c r="Z39" s="3"/>
      <c r="AA39" s="3"/>
      <c r="AB39" s="6">
        <v>134</v>
      </c>
      <c r="AC39" s="6" t="s">
        <v>731</v>
      </c>
      <c r="AD39" s="6"/>
      <c r="AE39" s="6"/>
      <c r="AF39" s="6" t="s">
        <v>806</v>
      </c>
      <c r="AG39" s="3"/>
      <c r="AI39" s="3"/>
      <c r="AJ39" s="3"/>
    </row>
    <row r="40" spans="1:37" x14ac:dyDescent="0.25">
      <c r="A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6" t="s">
        <v>656</v>
      </c>
      <c r="Z40" s="3"/>
      <c r="AA40" s="3"/>
      <c r="AB40" s="6">
        <v>94</v>
      </c>
      <c r="AC40" s="6" t="s">
        <v>781</v>
      </c>
      <c r="AD40" s="6"/>
      <c r="AE40" s="6"/>
      <c r="AF40" s="6" t="s">
        <v>822</v>
      </c>
      <c r="AG40" s="3"/>
      <c r="AI40" s="3"/>
      <c r="AJ40" s="3"/>
    </row>
    <row r="41" spans="1:37" x14ac:dyDescent="0.25">
      <c r="A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6" t="s">
        <v>459</v>
      </c>
      <c r="Z41" s="3"/>
      <c r="AA41" s="3"/>
      <c r="AB41" s="15">
        <v>89</v>
      </c>
      <c r="AC41" s="6" t="s">
        <v>622</v>
      </c>
      <c r="AD41" s="6"/>
      <c r="AE41" s="6"/>
      <c r="AF41" s="6" t="s">
        <v>811</v>
      </c>
      <c r="AG41" s="3"/>
      <c r="AI41" s="3"/>
      <c r="AJ41" s="3"/>
    </row>
    <row r="42" spans="1:37" x14ac:dyDescent="0.25">
      <c r="A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6" t="s">
        <v>789</v>
      </c>
      <c r="Z42" s="3"/>
      <c r="AA42" s="3"/>
      <c r="AB42" s="15" t="s">
        <v>813</v>
      </c>
      <c r="AC42" s="6" t="s">
        <v>768</v>
      </c>
      <c r="AD42" s="6"/>
      <c r="AE42" s="6"/>
      <c r="AF42" s="6" t="s">
        <v>814</v>
      </c>
      <c r="AG42" s="3"/>
      <c r="AI42" s="3"/>
      <c r="AJ42" s="3"/>
    </row>
    <row r="43" spans="1:37" x14ac:dyDescent="0.25">
      <c r="A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6" t="s">
        <v>459</v>
      </c>
      <c r="Z43" s="3"/>
      <c r="AA43" s="3"/>
      <c r="AB43" s="15" t="s">
        <v>816</v>
      </c>
      <c r="AC43" s="6" t="s">
        <v>32</v>
      </c>
      <c r="AD43" s="6"/>
      <c r="AE43" s="6"/>
      <c r="AF43" s="6" t="s">
        <v>833</v>
      </c>
      <c r="AG43" s="3"/>
      <c r="AI43" s="3"/>
      <c r="AJ43" s="3"/>
    </row>
    <row r="44" spans="1:37" x14ac:dyDescent="0.25">
      <c r="A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6" t="s">
        <v>656</v>
      </c>
      <c r="Z44" s="3"/>
      <c r="AA44" s="3"/>
      <c r="AB44" s="15" t="s">
        <v>816</v>
      </c>
      <c r="AC44" s="6" t="s">
        <v>731</v>
      </c>
      <c r="AD44" s="6"/>
      <c r="AE44" s="6"/>
      <c r="AF44" s="6" t="s">
        <v>817</v>
      </c>
      <c r="AG44" s="3"/>
      <c r="AI44" s="3"/>
      <c r="AJ44" s="3"/>
    </row>
    <row r="45" spans="1:37" x14ac:dyDescent="0.25">
      <c r="A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6" t="s">
        <v>459</v>
      </c>
      <c r="Z45" s="3"/>
      <c r="AA45" s="3"/>
      <c r="AB45" s="15" t="s">
        <v>140</v>
      </c>
      <c r="AC45" s="6" t="s">
        <v>697</v>
      </c>
      <c r="AD45" s="6"/>
      <c r="AE45" s="6"/>
      <c r="AF45" s="6" t="s">
        <v>810</v>
      </c>
      <c r="AG45" s="3"/>
      <c r="AI45" s="3"/>
      <c r="AJ45" s="3"/>
    </row>
    <row r="46" spans="1:37" x14ac:dyDescent="0.25">
      <c r="A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6" t="s">
        <v>656</v>
      </c>
      <c r="Z46" s="3"/>
      <c r="AA46" s="3"/>
      <c r="AB46" s="15">
        <v>70</v>
      </c>
      <c r="AC46" s="6" t="s">
        <v>826</v>
      </c>
      <c r="AD46" s="6"/>
      <c r="AE46" s="6"/>
      <c r="AF46" s="6" t="s">
        <v>827</v>
      </c>
      <c r="AG46" s="3"/>
      <c r="AI46" s="3"/>
      <c r="AJ46" s="3"/>
    </row>
    <row r="47" spans="1:37" x14ac:dyDescent="0.25">
      <c r="A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6" t="s">
        <v>789</v>
      </c>
      <c r="Z47" s="3"/>
      <c r="AA47" s="3"/>
      <c r="AB47" s="15">
        <v>66</v>
      </c>
      <c r="AC47" s="6" t="s">
        <v>731</v>
      </c>
      <c r="AD47" s="6"/>
      <c r="AE47" s="6"/>
      <c r="AF47" s="6" t="s">
        <v>817</v>
      </c>
      <c r="AG47" s="3"/>
      <c r="AI47" s="3"/>
      <c r="AJ47" s="3"/>
    </row>
    <row r="48" spans="1:37" x14ac:dyDescent="0.25">
      <c r="A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6" t="s">
        <v>655</v>
      </c>
      <c r="Z48" s="3"/>
      <c r="AA48" s="3"/>
      <c r="AB48" s="15">
        <v>66</v>
      </c>
      <c r="AC48" s="6" t="s">
        <v>312</v>
      </c>
      <c r="AD48" s="6"/>
      <c r="AE48" s="6"/>
      <c r="AF48" s="6" t="s">
        <v>809</v>
      </c>
      <c r="AG48" s="3"/>
      <c r="AI48" s="3"/>
      <c r="AJ48" s="3"/>
    </row>
    <row r="49" spans="1:36" x14ac:dyDescent="0.25">
      <c r="A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6" t="s">
        <v>126</v>
      </c>
      <c r="Z49" s="3"/>
      <c r="AA49" s="3"/>
      <c r="AB49" s="15" t="s">
        <v>249</v>
      </c>
      <c r="AC49" s="6" t="s">
        <v>466</v>
      </c>
      <c r="AD49" s="6"/>
      <c r="AE49" s="6"/>
      <c r="AF49" s="6" t="s">
        <v>832</v>
      </c>
      <c r="AG49" s="3"/>
      <c r="AI49" s="3"/>
      <c r="AJ49" s="3"/>
    </row>
    <row r="50" spans="1:36" x14ac:dyDescent="0.25">
      <c r="A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6" t="s">
        <v>459</v>
      </c>
      <c r="Z50" s="3"/>
      <c r="AA50" s="3"/>
      <c r="AB50" s="15">
        <v>57</v>
      </c>
      <c r="AC50" s="6" t="s">
        <v>836</v>
      </c>
      <c r="AD50" s="6"/>
      <c r="AE50" s="6"/>
      <c r="AF50" s="6" t="s">
        <v>837</v>
      </c>
      <c r="AG50" s="3"/>
      <c r="AI50" s="3" t="s">
        <v>834</v>
      </c>
      <c r="AJ50" s="3"/>
    </row>
    <row r="51" spans="1:36" x14ac:dyDescent="0.25">
      <c r="A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6" t="s">
        <v>385</v>
      </c>
      <c r="Z51" s="3"/>
      <c r="AA51" s="3"/>
      <c r="AB51" s="15" t="s">
        <v>31</v>
      </c>
      <c r="AC51" s="6" t="s">
        <v>824</v>
      </c>
      <c r="AD51" s="6"/>
      <c r="AE51" s="6"/>
      <c r="AF51" s="6" t="s">
        <v>825</v>
      </c>
      <c r="AG51" s="3"/>
      <c r="AJ51" s="3"/>
    </row>
    <row r="52" spans="1:36" x14ac:dyDescent="0.25">
      <c r="A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6" t="s">
        <v>656</v>
      </c>
      <c r="Z52" s="3"/>
      <c r="AA52" s="3"/>
      <c r="AB52" s="15">
        <v>54</v>
      </c>
      <c r="AC52" s="6" t="s">
        <v>836</v>
      </c>
      <c r="AD52" s="6"/>
      <c r="AE52" s="6"/>
      <c r="AF52" s="6" t="s">
        <v>837</v>
      </c>
      <c r="AG52" s="3"/>
      <c r="AI52" s="3"/>
      <c r="AJ52" s="3"/>
    </row>
    <row r="53" spans="1:36" x14ac:dyDescent="0.25">
      <c r="A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6" t="s">
        <v>656</v>
      </c>
      <c r="Z53" s="3"/>
      <c r="AA53" s="3"/>
      <c r="AB53" s="15" t="s">
        <v>589</v>
      </c>
      <c r="AC53" s="6" t="s">
        <v>468</v>
      </c>
      <c r="AD53" s="6"/>
      <c r="AE53" s="6"/>
      <c r="AF53" s="6" t="s">
        <v>812</v>
      </c>
      <c r="AG53" s="3"/>
      <c r="AI53" s="3"/>
      <c r="AJ53" s="3"/>
    </row>
    <row r="54" spans="1:36" x14ac:dyDescent="0.25">
      <c r="A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6" t="s">
        <v>656</v>
      </c>
      <c r="Z54" s="3"/>
      <c r="AA54" s="3"/>
      <c r="AB54" s="15" t="s">
        <v>127</v>
      </c>
      <c r="AC54" s="6" t="s">
        <v>818</v>
      </c>
      <c r="AD54" s="6"/>
      <c r="AE54" s="6"/>
      <c r="AF54" s="6" t="s">
        <v>819</v>
      </c>
      <c r="AG54" s="3"/>
      <c r="AI54" s="3"/>
      <c r="AJ54" s="3"/>
    </row>
    <row r="55" spans="1:36" x14ac:dyDescent="0.25">
      <c r="A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6" t="s">
        <v>439</v>
      </c>
      <c r="Z55" s="3"/>
      <c r="AA55" s="3"/>
      <c r="AB55" s="15">
        <v>52</v>
      </c>
      <c r="AC55" s="6" t="s">
        <v>838</v>
      </c>
      <c r="AD55" s="6"/>
      <c r="AE55" s="6"/>
      <c r="AF55" s="6" t="s">
        <v>839</v>
      </c>
      <c r="AG55" s="3"/>
      <c r="AI55" s="3"/>
      <c r="AJ55" s="3"/>
    </row>
    <row r="56" spans="1:36" x14ac:dyDescent="0.25">
      <c r="A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6" t="s">
        <v>656</v>
      </c>
      <c r="Z56" s="3"/>
      <c r="AA56" s="3"/>
      <c r="AB56" s="15">
        <v>52</v>
      </c>
      <c r="AC56" s="6" t="s">
        <v>768</v>
      </c>
      <c r="AD56" s="6"/>
      <c r="AE56" s="6"/>
      <c r="AF56" s="6" t="s">
        <v>814</v>
      </c>
      <c r="AG56" s="3"/>
      <c r="AI56" s="3"/>
      <c r="AJ56" s="3"/>
    </row>
    <row r="57" spans="1:36" x14ac:dyDescent="0.25">
      <c r="A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6" t="s">
        <v>656</v>
      </c>
      <c r="Z57" s="3"/>
      <c r="AA57" s="3"/>
      <c r="AB57" s="15" t="s">
        <v>199</v>
      </c>
      <c r="AC57" s="6" t="s">
        <v>68</v>
      </c>
      <c r="AD57" s="6"/>
      <c r="AE57" s="6"/>
      <c r="AF57" s="6" t="s">
        <v>831</v>
      </c>
      <c r="AG57" s="3"/>
      <c r="AI57" s="3"/>
      <c r="AJ57" s="3"/>
    </row>
    <row r="58" spans="1:36" x14ac:dyDescent="0.25">
      <c r="A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6" t="s">
        <v>385</v>
      </c>
      <c r="Z58" s="3"/>
      <c r="AA58" s="3"/>
      <c r="AB58" s="15" t="s">
        <v>199</v>
      </c>
      <c r="AC58" s="6" t="s">
        <v>818</v>
      </c>
      <c r="AD58" s="6"/>
      <c r="AE58" s="6"/>
      <c r="AF58" s="6" t="s">
        <v>819</v>
      </c>
      <c r="AG58" s="3"/>
      <c r="AI58" s="3"/>
      <c r="AJ58" s="3"/>
    </row>
    <row r="59" spans="1:36" x14ac:dyDescent="0.25">
      <c r="A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6" t="s">
        <v>756</v>
      </c>
      <c r="Z59" s="3"/>
      <c r="AA59" s="3"/>
      <c r="AB59" s="15" t="s">
        <v>199</v>
      </c>
      <c r="AC59" s="6" t="s">
        <v>693</v>
      </c>
      <c r="AD59" s="6"/>
      <c r="AE59" s="6"/>
      <c r="AF59" s="6" t="s">
        <v>815</v>
      </c>
      <c r="AG59" s="3"/>
      <c r="AI59" s="3"/>
      <c r="AJ59" s="3"/>
    </row>
    <row r="60" spans="1:36" x14ac:dyDescent="0.25">
      <c r="A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6" t="s">
        <v>656</v>
      </c>
      <c r="Z60" s="3"/>
      <c r="AA60" s="3"/>
      <c r="AB60" s="15" t="s">
        <v>390</v>
      </c>
      <c r="AC60" s="6" t="s">
        <v>820</v>
      </c>
      <c r="AD60" s="6"/>
      <c r="AE60" s="6"/>
      <c r="AF60" s="6" t="s">
        <v>821</v>
      </c>
      <c r="AG60" s="3"/>
      <c r="AI60" s="3"/>
      <c r="AJ60" s="3"/>
    </row>
    <row r="61" spans="1:36" x14ac:dyDescent="0.25">
      <c r="A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6"/>
      <c r="Z61" s="3"/>
      <c r="AA61" s="3"/>
      <c r="AB61" s="15"/>
      <c r="AC61" s="6"/>
      <c r="AD61" s="6"/>
      <c r="AE61" s="6"/>
      <c r="AF61" s="6"/>
      <c r="AG61" s="3"/>
      <c r="AI61" s="3"/>
      <c r="AJ61" s="3"/>
    </row>
    <row r="62" spans="1:36" x14ac:dyDescent="0.25">
      <c r="A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6"/>
      <c r="Z62" s="3"/>
      <c r="AA62" s="3"/>
      <c r="AB62" s="15"/>
      <c r="AC62" s="6"/>
      <c r="AD62" s="6"/>
      <c r="AE62" s="6"/>
      <c r="AF62" s="6"/>
      <c r="AG62" s="3"/>
      <c r="AI62" s="3"/>
      <c r="AJ62" s="3"/>
    </row>
    <row r="63" spans="1:36" x14ac:dyDescent="0.25">
      <c r="A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6"/>
      <c r="Z63" s="3"/>
      <c r="AA63" s="3"/>
      <c r="AB63" s="15"/>
      <c r="AC63" s="6"/>
      <c r="AD63" s="6"/>
      <c r="AE63" s="6"/>
      <c r="AF63" s="6"/>
      <c r="AG63" s="3"/>
      <c r="AI63" s="3"/>
      <c r="AJ63" s="3"/>
    </row>
    <row r="64" spans="1:36" x14ac:dyDescent="0.25">
      <c r="A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6"/>
      <c r="Z64" s="3"/>
      <c r="AA64" s="3"/>
      <c r="AB64" s="15"/>
      <c r="AC64" s="6"/>
      <c r="AD64" s="6"/>
      <c r="AE64" s="6"/>
      <c r="AF64" s="6"/>
      <c r="AG64" s="3"/>
      <c r="AI64" s="3"/>
      <c r="AJ64" s="3"/>
    </row>
    <row r="65" spans="1:36" x14ac:dyDescent="0.25">
      <c r="A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6"/>
      <c r="AB65" s="15"/>
      <c r="AC65" s="6"/>
      <c r="AD65" s="6"/>
      <c r="AE65" s="6"/>
      <c r="AF65" s="6"/>
      <c r="AI65" s="3"/>
      <c r="AJ65" s="3"/>
    </row>
    <row r="66" spans="1:36" x14ac:dyDescent="0.25">
      <c r="A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6"/>
      <c r="AB66" s="15"/>
      <c r="AC66" s="6"/>
      <c r="AD66" s="6"/>
      <c r="AE66" s="6"/>
      <c r="AF66" s="6"/>
      <c r="AI66" s="3"/>
      <c r="AJ66" s="3"/>
    </row>
    <row r="67" spans="1:36" x14ac:dyDescent="0.25">
      <c r="A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6"/>
      <c r="Z67" s="3"/>
      <c r="AA67" s="3"/>
      <c r="AB67" s="15"/>
      <c r="AC67" s="6"/>
      <c r="AD67" s="6"/>
      <c r="AE67" s="6"/>
      <c r="AF67" s="6"/>
      <c r="AG67" s="3"/>
      <c r="AI67" s="3"/>
      <c r="AJ67" s="3"/>
    </row>
    <row r="68" spans="1:36" x14ac:dyDescent="0.25">
      <c r="A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6"/>
      <c r="Z68" s="3"/>
      <c r="AA68" s="3"/>
      <c r="AB68" s="15"/>
      <c r="AC68" s="6"/>
      <c r="AD68" s="6"/>
      <c r="AE68" s="6"/>
      <c r="AF68" s="6"/>
      <c r="AG68" s="3"/>
      <c r="AI68" s="3"/>
      <c r="AJ68" s="3"/>
    </row>
    <row r="69" spans="1:36" x14ac:dyDescent="0.25">
      <c r="A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6"/>
      <c r="Z69" s="3"/>
      <c r="AA69" s="3"/>
      <c r="AB69" s="15"/>
      <c r="AC69" s="6"/>
      <c r="AD69" s="6"/>
      <c r="AE69" s="6"/>
      <c r="AF69" s="6"/>
      <c r="AG69" s="3"/>
      <c r="AI69" s="3"/>
      <c r="AJ69" s="3"/>
    </row>
    <row r="70" spans="1:36" x14ac:dyDescent="0.25">
      <c r="A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6"/>
      <c r="Z70" s="3"/>
      <c r="AA70" s="3"/>
      <c r="AB70" s="15"/>
      <c r="AC70" s="6"/>
      <c r="AD70" s="6"/>
      <c r="AE70" s="6"/>
      <c r="AF70" s="6"/>
      <c r="AG70" s="3"/>
      <c r="AI70" s="3"/>
      <c r="AJ70" s="3"/>
    </row>
    <row r="71" spans="1:36" x14ac:dyDescent="0.25">
      <c r="A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6"/>
      <c r="AB71" s="15"/>
      <c r="AC71" s="6"/>
      <c r="AD71" s="6"/>
      <c r="AE71" s="6"/>
      <c r="AF71" s="6"/>
      <c r="AI71" s="3"/>
      <c r="AJ71" s="3"/>
    </row>
  </sheetData>
  <pageMargins left="0.70866141732283472" right="0.70866141732283472" top="0.94488188976377963" bottom="0.35433070866141736" header="0.31496062992125984" footer="0.31496062992125984"/>
  <pageSetup paperSize="9" scale="8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K37"/>
  <sheetViews>
    <sheetView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J19" sqref="J19"/>
    </sheetView>
  </sheetViews>
  <sheetFormatPr defaultRowHeight="12.5" x14ac:dyDescent="0.25"/>
  <cols>
    <col min="1" max="1" width="10.36328125" customWidth="1"/>
    <col min="2" max="14" width="3.6328125" customWidth="1"/>
    <col min="15" max="23" width="3.6328125" hidden="1" customWidth="1"/>
    <col min="24" max="24" width="3.6328125" customWidth="1"/>
    <col min="25" max="28" width="4.6328125" customWidth="1"/>
    <col min="29" max="29" width="4.81640625" customWidth="1"/>
    <col min="30" max="34" width="3.6328125" customWidth="1"/>
    <col min="35" max="35" width="4.1796875" customWidth="1"/>
    <col min="36" max="36" width="6.36328125" customWidth="1"/>
  </cols>
  <sheetData>
    <row r="1" spans="1:37" ht="15.5" x14ac:dyDescent="0.35">
      <c r="A1" s="8" t="s">
        <v>840</v>
      </c>
      <c r="B1" s="2"/>
      <c r="C1" s="2"/>
      <c r="D1" s="3"/>
      <c r="E1" s="3"/>
      <c r="F1" s="3"/>
      <c r="G1" s="3"/>
      <c r="H1" s="30" t="s">
        <v>841</v>
      </c>
      <c r="I1" s="3"/>
      <c r="J1" s="3"/>
      <c r="K1" s="22"/>
      <c r="L1" s="2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E1" s="3"/>
      <c r="AF1" s="3" t="s">
        <v>57</v>
      </c>
      <c r="AG1" s="3"/>
      <c r="AH1" s="3"/>
      <c r="AI1" s="3"/>
      <c r="AJ1" s="3"/>
    </row>
    <row r="2" spans="1:37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5" t="s">
        <v>0</v>
      </c>
      <c r="Z2" s="5" t="s">
        <v>1</v>
      </c>
      <c r="AA2" s="5" t="s">
        <v>2</v>
      </c>
      <c r="AB2" s="3" t="s">
        <v>3</v>
      </c>
      <c r="AC2" s="3"/>
      <c r="AD2" s="5" t="s">
        <v>54</v>
      </c>
      <c r="AE2" s="5" t="s">
        <v>4</v>
      </c>
      <c r="AF2" s="5" t="s">
        <v>5</v>
      </c>
      <c r="AG2" s="5" t="s">
        <v>6</v>
      </c>
      <c r="AH2" s="3" t="s">
        <v>342</v>
      </c>
      <c r="AI2" s="3"/>
      <c r="AJ2" s="3"/>
    </row>
    <row r="3" spans="1:37" x14ac:dyDescent="0.25">
      <c r="A3" s="3" t="s">
        <v>775</v>
      </c>
      <c r="B3" s="11">
        <v>8</v>
      </c>
      <c r="C3" s="11">
        <v>2</v>
      </c>
      <c r="D3" s="11">
        <v>1</v>
      </c>
      <c r="E3" s="11">
        <v>0</v>
      </c>
      <c r="F3" s="11">
        <v>4</v>
      </c>
      <c r="G3" s="11">
        <v>0</v>
      </c>
      <c r="H3" s="11">
        <v>19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3">
        <f t="shared" ref="Y3:Y16" si="0">SUM(B3:X3)</f>
        <v>34</v>
      </c>
      <c r="Z3" s="3">
        <f t="shared" ref="Z3:Z16" si="1">COUNT(B3:X3)</f>
        <v>7</v>
      </c>
      <c r="AA3" s="3"/>
      <c r="AB3" s="4">
        <f>Y3/(Z3-AA3)</f>
        <v>4.8571428571428568</v>
      </c>
      <c r="AF3" s="3"/>
      <c r="AG3" s="3"/>
      <c r="AH3" s="3">
        <f>Z3+AG3</f>
        <v>7</v>
      </c>
      <c r="AI3" s="3"/>
      <c r="AJ3" s="6">
        <v>179</v>
      </c>
      <c r="AK3" s="3" t="s">
        <v>775</v>
      </c>
    </row>
    <row r="4" spans="1:37" x14ac:dyDescent="0.25">
      <c r="A4" s="3" t="s">
        <v>494</v>
      </c>
      <c r="B4" s="11">
        <v>1</v>
      </c>
      <c r="C4" s="25">
        <v>9</v>
      </c>
      <c r="D4" s="11">
        <v>13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3">
        <f t="shared" si="0"/>
        <v>23</v>
      </c>
      <c r="Z4" s="3">
        <f t="shared" si="1"/>
        <v>3</v>
      </c>
      <c r="AA4" s="3">
        <v>1</v>
      </c>
      <c r="AB4" s="4">
        <f t="shared" ref="AB4:AB16" si="2">Y4/(Z4-AA4)</f>
        <v>11.5</v>
      </c>
      <c r="AC4" s="4"/>
      <c r="AD4" s="3"/>
      <c r="AE4" s="3"/>
      <c r="AF4" s="3"/>
      <c r="AG4" s="3">
        <v>2</v>
      </c>
      <c r="AH4" s="3">
        <f t="shared" ref="AH4:AH16" si="3">Z4+AG4</f>
        <v>5</v>
      </c>
      <c r="AI4" s="3"/>
      <c r="AJ4" s="6">
        <v>132</v>
      </c>
      <c r="AK4" s="3" t="s">
        <v>494</v>
      </c>
    </row>
    <row r="5" spans="1:37" x14ac:dyDescent="0.25">
      <c r="A5" s="3" t="s">
        <v>847</v>
      </c>
      <c r="B5" s="11">
        <v>5</v>
      </c>
      <c r="C5" s="25">
        <v>5</v>
      </c>
      <c r="D5" s="25">
        <v>1</v>
      </c>
      <c r="E5" s="11">
        <v>1</v>
      </c>
      <c r="F5" s="25">
        <v>8</v>
      </c>
      <c r="G5" s="11"/>
      <c r="H5" s="11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3">
        <f>SUM(B5:X5)</f>
        <v>20</v>
      </c>
      <c r="Z5" s="3">
        <f>COUNT(B5:X5)</f>
        <v>5</v>
      </c>
      <c r="AA5" s="3">
        <v>3</v>
      </c>
      <c r="AB5" s="4">
        <f t="shared" si="2"/>
        <v>10</v>
      </c>
      <c r="AE5" s="3"/>
      <c r="AF5" s="3"/>
      <c r="AG5" s="3">
        <v>1</v>
      </c>
      <c r="AH5" s="3">
        <f>Z5+AG5</f>
        <v>6</v>
      </c>
      <c r="AJ5" s="6">
        <v>202</v>
      </c>
      <c r="AK5" s="3" t="s">
        <v>847</v>
      </c>
    </row>
    <row r="6" spans="1:37" x14ac:dyDescent="0.25">
      <c r="A6" s="3" t="s">
        <v>803</v>
      </c>
      <c r="B6" s="25">
        <v>11</v>
      </c>
      <c r="C6" s="11">
        <v>2</v>
      </c>
      <c r="D6" s="11">
        <v>10</v>
      </c>
      <c r="E6" s="11">
        <v>34</v>
      </c>
      <c r="F6" s="11">
        <v>8</v>
      </c>
      <c r="G6" s="25">
        <v>0</v>
      </c>
      <c r="H6" s="25">
        <v>36</v>
      </c>
      <c r="I6" s="25">
        <v>6</v>
      </c>
      <c r="J6" s="11">
        <v>31</v>
      </c>
      <c r="K6" s="25">
        <v>9</v>
      </c>
      <c r="L6" s="11">
        <v>28</v>
      </c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3">
        <f t="shared" si="0"/>
        <v>175</v>
      </c>
      <c r="Z6" s="3">
        <f t="shared" si="1"/>
        <v>11</v>
      </c>
      <c r="AA6" s="3">
        <v>5</v>
      </c>
      <c r="AB6" s="4">
        <f t="shared" si="2"/>
        <v>29.166666666666668</v>
      </c>
      <c r="AE6" s="3"/>
      <c r="AF6" s="3">
        <v>4</v>
      </c>
      <c r="AG6" s="3"/>
      <c r="AH6" s="3">
        <f t="shared" si="3"/>
        <v>11</v>
      </c>
      <c r="AJ6" s="6">
        <v>194</v>
      </c>
      <c r="AK6" s="3" t="s">
        <v>803</v>
      </c>
    </row>
    <row r="7" spans="1:37" x14ac:dyDescent="0.25">
      <c r="A7" s="3" t="s">
        <v>13</v>
      </c>
      <c r="B7" s="11">
        <v>6</v>
      </c>
      <c r="C7" s="11">
        <v>0</v>
      </c>
      <c r="D7" s="11">
        <v>3</v>
      </c>
      <c r="E7" s="11">
        <v>1</v>
      </c>
      <c r="F7" s="11">
        <v>20</v>
      </c>
      <c r="G7" s="11">
        <v>1</v>
      </c>
      <c r="H7" s="11">
        <v>7</v>
      </c>
      <c r="I7" s="11">
        <v>6</v>
      </c>
      <c r="J7" s="11">
        <v>10</v>
      </c>
      <c r="K7" s="11">
        <v>24</v>
      </c>
      <c r="L7" s="11">
        <v>1</v>
      </c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3">
        <f t="shared" si="0"/>
        <v>79</v>
      </c>
      <c r="Z7" s="3">
        <f t="shared" si="1"/>
        <v>11</v>
      </c>
      <c r="AA7" s="3"/>
      <c r="AB7" s="4">
        <f t="shared" si="2"/>
        <v>7.1818181818181817</v>
      </c>
      <c r="AC7" s="4"/>
      <c r="AD7" s="3"/>
      <c r="AE7" s="3"/>
      <c r="AF7" s="3"/>
      <c r="AG7" s="3"/>
      <c r="AH7" s="3">
        <f t="shared" si="3"/>
        <v>11</v>
      </c>
      <c r="AI7" s="3"/>
      <c r="AJ7" s="6">
        <v>65</v>
      </c>
      <c r="AK7" s="3" t="s">
        <v>13</v>
      </c>
    </row>
    <row r="8" spans="1:37" x14ac:dyDescent="0.25">
      <c r="A8" s="3" t="s">
        <v>829</v>
      </c>
      <c r="B8" s="11">
        <v>1</v>
      </c>
      <c r="C8" s="11">
        <v>0</v>
      </c>
      <c r="D8" s="11">
        <v>25</v>
      </c>
      <c r="E8" s="11">
        <v>0</v>
      </c>
      <c r="F8" s="11">
        <v>0</v>
      </c>
      <c r="G8" s="11">
        <v>1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3">
        <f>SUM(B8:X8)</f>
        <v>27</v>
      </c>
      <c r="Z8" s="3">
        <f>COUNT(B8:X8)</f>
        <v>6</v>
      </c>
      <c r="AA8" s="3"/>
      <c r="AB8" s="4">
        <f t="shared" si="2"/>
        <v>4.5</v>
      </c>
      <c r="AC8" s="4"/>
      <c r="AD8" s="3"/>
      <c r="AE8" s="3"/>
      <c r="AF8" s="3">
        <v>1</v>
      </c>
      <c r="AG8" s="3">
        <v>2</v>
      </c>
      <c r="AH8" s="3">
        <f>Z8+AG8</f>
        <v>8</v>
      </c>
      <c r="AI8" s="3"/>
      <c r="AJ8" s="6">
        <v>198</v>
      </c>
      <c r="AK8" s="3" t="s">
        <v>829</v>
      </c>
    </row>
    <row r="9" spans="1:37" x14ac:dyDescent="0.25">
      <c r="A9" s="3" t="s">
        <v>16</v>
      </c>
      <c r="B9" s="11">
        <v>3</v>
      </c>
      <c r="C9" s="11">
        <v>6</v>
      </c>
      <c r="D9" s="11">
        <v>5</v>
      </c>
      <c r="E9" s="25">
        <v>20</v>
      </c>
      <c r="F9" s="11">
        <v>16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3">
        <f t="shared" si="0"/>
        <v>50</v>
      </c>
      <c r="Z9" s="3">
        <f t="shared" si="1"/>
        <v>5</v>
      </c>
      <c r="AA9" s="3">
        <v>1</v>
      </c>
      <c r="AB9" s="4">
        <f t="shared" si="2"/>
        <v>12.5</v>
      </c>
      <c r="AC9" s="4"/>
      <c r="AD9" s="3"/>
      <c r="AE9" s="3"/>
      <c r="AF9" s="3"/>
      <c r="AG9" s="3">
        <v>2</v>
      </c>
      <c r="AH9" s="3">
        <f t="shared" si="3"/>
        <v>7</v>
      </c>
      <c r="AI9" s="3"/>
      <c r="AJ9" s="6">
        <v>66</v>
      </c>
      <c r="AK9" s="3" t="s">
        <v>16</v>
      </c>
    </row>
    <row r="10" spans="1:37" x14ac:dyDescent="0.25">
      <c r="A10" s="3" t="s">
        <v>453</v>
      </c>
      <c r="B10" s="11">
        <v>12</v>
      </c>
      <c r="C10" s="11">
        <v>12</v>
      </c>
      <c r="D10" s="11">
        <v>0</v>
      </c>
      <c r="E10" s="11">
        <v>12</v>
      </c>
      <c r="F10" s="11">
        <v>38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3">
        <f t="shared" si="0"/>
        <v>74</v>
      </c>
      <c r="Z10" s="3">
        <f t="shared" si="1"/>
        <v>5</v>
      </c>
      <c r="AA10" s="3"/>
      <c r="AB10" s="4">
        <f t="shared" si="2"/>
        <v>14.8</v>
      </c>
      <c r="AC10" s="4"/>
      <c r="AD10" s="3"/>
      <c r="AE10" s="3"/>
      <c r="AF10" s="3">
        <v>1</v>
      </c>
      <c r="AG10" s="3"/>
      <c r="AH10" s="3">
        <f t="shared" si="3"/>
        <v>5</v>
      </c>
      <c r="AI10" s="3"/>
      <c r="AJ10" s="6">
        <v>133</v>
      </c>
      <c r="AK10" s="3" t="s">
        <v>453</v>
      </c>
    </row>
    <row r="11" spans="1:37" x14ac:dyDescent="0.25">
      <c r="A11" s="3" t="s">
        <v>641</v>
      </c>
      <c r="B11" s="11">
        <v>49</v>
      </c>
      <c r="C11" s="11">
        <v>3</v>
      </c>
      <c r="D11" s="11">
        <v>55</v>
      </c>
      <c r="E11" s="11">
        <v>100</v>
      </c>
      <c r="F11" s="11">
        <v>18</v>
      </c>
      <c r="G11" s="11">
        <v>77</v>
      </c>
      <c r="H11" s="11">
        <v>15</v>
      </c>
      <c r="I11" s="11">
        <v>6</v>
      </c>
      <c r="J11" s="11">
        <v>11</v>
      </c>
      <c r="K11" s="11">
        <v>46</v>
      </c>
      <c r="L11" s="11">
        <v>14</v>
      </c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3">
        <f t="shared" si="0"/>
        <v>394</v>
      </c>
      <c r="Z11" s="3">
        <f t="shared" si="1"/>
        <v>11</v>
      </c>
      <c r="AA11" s="3"/>
      <c r="AB11" s="4">
        <f t="shared" si="2"/>
        <v>35.81818181818182</v>
      </c>
      <c r="AC11" s="4"/>
      <c r="AD11" s="3">
        <v>1</v>
      </c>
      <c r="AE11" s="3">
        <v>2</v>
      </c>
      <c r="AF11" s="3">
        <v>2</v>
      </c>
      <c r="AG11" s="3"/>
      <c r="AH11" s="3">
        <f t="shared" si="3"/>
        <v>11</v>
      </c>
      <c r="AI11" s="3"/>
      <c r="AJ11" s="6">
        <v>151</v>
      </c>
      <c r="AK11" s="3" t="s">
        <v>641</v>
      </c>
    </row>
    <row r="12" spans="1:37" x14ac:dyDescent="0.25">
      <c r="A12" s="3" t="s">
        <v>17</v>
      </c>
      <c r="B12" s="11">
        <v>0</v>
      </c>
      <c r="C12" s="11">
        <v>2</v>
      </c>
      <c r="D12" s="11">
        <v>4</v>
      </c>
      <c r="E12" s="11">
        <v>1</v>
      </c>
      <c r="F12" s="11">
        <v>4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3">
        <f t="shared" si="0"/>
        <v>11</v>
      </c>
      <c r="Z12" s="3">
        <f t="shared" si="1"/>
        <v>5</v>
      </c>
      <c r="AA12" s="3"/>
      <c r="AB12" s="4">
        <f t="shared" si="2"/>
        <v>2.2000000000000002</v>
      </c>
      <c r="AC12" s="4"/>
      <c r="AD12" s="3"/>
      <c r="AE12" s="3"/>
      <c r="AF12" s="3"/>
      <c r="AG12" s="3">
        <v>2</v>
      </c>
      <c r="AH12" s="3">
        <f t="shared" si="3"/>
        <v>7</v>
      </c>
      <c r="AI12" s="3"/>
      <c r="AJ12" s="6">
        <v>70</v>
      </c>
      <c r="AK12" s="3" t="s">
        <v>17</v>
      </c>
    </row>
    <row r="13" spans="1:37" x14ac:dyDescent="0.25">
      <c r="A13" s="3" t="s">
        <v>705</v>
      </c>
      <c r="B13" s="11">
        <v>17</v>
      </c>
      <c r="C13" s="25">
        <v>10</v>
      </c>
      <c r="D13" s="25">
        <v>1</v>
      </c>
      <c r="E13" s="11">
        <v>3</v>
      </c>
      <c r="F13" s="11">
        <v>2</v>
      </c>
      <c r="G13" s="11">
        <v>2</v>
      </c>
      <c r="H13" s="11">
        <v>22</v>
      </c>
      <c r="I13" s="11">
        <v>17</v>
      </c>
      <c r="J13" s="11">
        <v>30</v>
      </c>
      <c r="K13" s="25">
        <v>15</v>
      </c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3">
        <f t="shared" si="0"/>
        <v>119</v>
      </c>
      <c r="Z13" s="3">
        <f t="shared" si="1"/>
        <v>10</v>
      </c>
      <c r="AA13" s="3">
        <v>3</v>
      </c>
      <c r="AB13" s="4">
        <f t="shared" si="2"/>
        <v>17</v>
      </c>
      <c r="AC13" s="4"/>
      <c r="AD13" s="3"/>
      <c r="AE13" s="3"/>
      <c r="AF13" s="3">
        <v>3</v>
      </c>
      <c r="AG13" s="3">
        <v>1</v>
      </c>
      <c r="AH13" s="3">
        <f t="shared" si="3"/>
        <v>11</v>
      </c>
      <c r="AI13" s="3"/>
      <c r="AJ13" s="6">
        <v>166</v>
      </c>
      <c r="AK13" s="3" t="s">
        <v>705</v>
      </c>
    </row>
    <row r="14" spans="1:37" x14ac:dyDescent="0.25">
      <c r="A14" s="3" t="s">
        <v>842</v>
      </c>
      <c r="B14" s="11">
        <v>2</v>
      </c>
      <c r="C14" s="25">
        <v>2</v>
      </c>
      <c r="D14" s="25">
        <v>0</v>
      </c>
      <c r="E14" s="11">
        <v>2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3">
        <f>SUM(B14:X14)</f>
        <v>6</v>
      </c>
      <c r="Z14" s="3">
        <f>COUNT(B14:X14)</f>
        <v>4</v>
      </c>
      <c r="AA14" s="3">
        <v>2</v>
      </c>
      <c r="AB14" s="4">
        <f t="shared" si="2"/>
        <v>3</v>
      </c>
      <c r="AC14" s="4"/>
      <c r="AD14" s="3"/>
      <c r="AE14" s="3"/>
      <c r="AF14" s="3"/>
      <c r="AG14" s="3">
        <v>1</v>
      </c>
      <c r="AH14" s="3">
        <f>Z14+AG14</f>
        <v>5</v>
      </c>
      <c r="AI14" s="3"/>
      <c r="AJ14" s="6">
        <v>200</v>
      </c>
      <c r="AK14" s="3" t="s">
        <v>842</v>
      </c>
    </row>
    <row r="15" spans="1:37" x14ac:dyDescent="0.25">
      <c r="A15" s="3" t="s">
        <v>776</v>
      </c>
      <c r="B15" s="11">
        <v>4</v>
      </c>
      <c r="C15" s="11">
        <v>10</v>
      </c>
      <c r="D15" s="11">
        <v>13</v>
      </c>
      <c r="E15" s="11">
        <v>1</v>
      </c>
      <c r="F15" s="11">
        <v>0</v>
      </c>
      <c r="G15" s="11">
        <v>21</v>
      </c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3">
        <f t="shared" si="0"/>
        <v>49</v>
      </c>
      <c r="Z15" s="3">
        <f t="shared" si="1"/>
        <v>6</v>
      </c>
      <c r="AA15" s="3"/>
      <c r="AB15" s="4">
        <f t="shared" si="2"/>
        <v>8.1666666666666661</v>
      </c>
      <c r="AC15" s="4"/>
      <c r="AD15" s="3"/>
      <c r="AE15" s="3"/>
      <c r="AF15" s="3"/>
      <c r="AG15" s="3"/>
      <c r="AH15" s="3">
        <f>Z15+AG15</f>
        <v>6</v>
      </c>
      <c r="AI15" s="3"/>
      <c r="AJ15" s="6">
        <v>191</v>
      </c>
      <c r="AK15" s="3" t="s">
        <v>776</v>
      </c>
    </row>
    <row r="16" spans="1:37" x14ac:dyDescent="0.25">
      <c r="A16" s="3" t="s">
        <v>509</v>
      </c>
      <c r="B16" s="11">
        <v>0</v>
      </c>
      <c r="C16" s="25">
        <v>2</v>
      </c>
      <c r="D16" s="11">
        <v>0</v>
      </c>
      <c r="E16" s="11">
        <v>0</v>
      </c>
      <c r="F16" s="11">
        <v>1</v>
      </c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3">
        <f t="shared" si="0"/>
        <v>3</v>
      </c>
      <c r="Z16" s="3">
        <f t="shared" si="1"/>
        <v>5</v>
      </c>
      <c r="AA16" s="3">
        <v>1</v>
      </c>
      <c r="AB16" s="4">
        <f t="shared" si="2"/>
        <v>0.75</v>
      </c>
      <c r="AC16" s="4"/>
      <c r="AD16" s="3"/>
      <c r="AE16" s="3"/>
      <c r="AF16" s="3"/>
      <c r="AG16" s="3">
        <v>3</v>
      </c>
      <c r="AH16" s="3">
        <f t="shared" si="3"/>
        <v>8</v>
      </c>
      <c r="AI16" s="3"/>
      <c r="AJ16" s="6">
        <v>61</v>
      </c>
      <c r="AK16" s="3" t="s">
        <v>509</v>
      </c>
    </row>
    <row r="17" spans="1:37" x14ac:dyDescent="0.25">
      <c r="A17" s="6" t="s">
        <v>281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3"/>
      <c r="Z17" s="3"/>
      <c r="AA17" s="3"/>
      <c r="AB17" s="4"/>
      <c r="AC17" s="3"/>
      <c r="AD17" s="3"/>
      <c r="AE17" s="3"/>
      <c r="AF17" s="3"/>
      <c r="AG17" s="3"/>
      <c r="AH17" s="3"/>
      <c r="AI17" s="3"/>
      <c r="AJ17" s="6"/>
      <c r="AK17" s="6"/>
    </row>
    <row r="18" spans="1:37" x14ac:dyDescent="0.25">
      <c r="A18" s="3" t="s">
        <v>727</v>
      </c>
      <c r="B18" s="11">
        <v>0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3">
        <f t="shared" ref="Y18:Y30" si="4">SUM(B18:X18)</f>
        <v>0</v>
      </c>
      <c r="Z18" s="3">
        <f t="shared" ref="Z18:Z30" si="5">COUNT(B18:X18)</f>
        <v>1</v>
      </c>
      <c r="AA18" s="3"/>
      <c r="AB18" s="4"/>
      <c r="AC18" s="4"/>
      <c r="AD18" s="3"/>
      <c r="AE18" s="3"/>
      <c r="AF18" s="3"/>
      <c r="AG18" s="3">
        <v>1</v>
      </c>
      <c r="AH18" s="3">
        <f t="shared" ref="AH18:AH30" si="6">Z18+AG18</f>
        <v>2</v>
      </c>
      <c r="AI18" s="3"/>
      <c r="AJ18" s="6">
        <v>175</v>
      </c>
      <c r="AK18" s="3" t="s">
        <v>727</v>
      </c>
    </row>
    <row r="19" spans="1:37" x14ac:dyDescent="0.25">
      <c r="A19" s="3" t="s">
        <v>423</v>
      </c>
      <c r="B19" s="11">
        <v>1</v>
      </c>
      <c r="C19" s="11">
        <v>0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3">
        <f t="shared" si="4"/>
        <v>1</v>
      </c>
      <c r="Z19" s="3">
        <f t="shared" si="5"/>
        <v>2</v>
      </c>
      <c r="AA19" s="3"/>
      <c r="AB19" s="4"/>
      <c r="AC19" s="4"/>
      <c r="AD19" s="3"/>
      <c r="AE19" s="3"/>
      <c r="AF19" s="3"/>
      <c r="AG19" s="3"/>
      <c r="AH19" s="3">
        <f t="shared" si="6"/>
        <v>2</v>
      </c>
      <c r="AI19" s="3"/>
      <c r="AJ19" s="6">
        <v>125</v>
      </c>
      <c r="AK19" s="3" t="s">
        <v>423</v>
      </c>
    </row>
    <row r="20" spans="1:37" x14ac:dyDescent="0.25">
      <c r="A20" s="3" t="s">
        <v>843</v>
      </c>
      <c r="B20" s="11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3">
        <f t="shared" si="4"/>
        <v>0</v>
      </c>
      <c r="Z20" s="3">
        <f t="shared" si="5"/>
        <v>0</v>
      </c>
      <c r="AA20" s="3"/>
      <c r="AB20" s="4"/>
      <c r="AE20" s="3"/>
      <c r="AF20" s="3"/>
      <c r="AG20" s="3">
        <v>1</v>
      </c>
      <c r="AH20" s="3">
        <f t="shared" si="6"/>
        <v>1</v>
      </c>
      <c r="AJ20" s="6">
        <v>201</v>
      </c>
      <c r="AK20" s="3" t="s">
        <v>843</v>
      </c>
    </row>
    <row r="21" spans="1:37" x14ac:dyDescent="0.25">
      <c r="A21" s="3" t="s">
        <v>368</v>
      </c>
      <c r="B21" s="11">
        <v>55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3">
        <f t="shared" si="4"/>
        <v>55</v>
      </c>
      <c r="Z21" s="3">
        <f t="shared" si="5"/>
        <v>1</v>
      </c>
      <c r="AA21" s="3"/>
      <c r="AB21" s="4"/>
      <c r="AC21" s="4"/>
      <c r="AD21" s="3"/>
      <c r="AE21" s="3">
        <v>1</v>
      </c>
      <c r="AF21" s="3"/>
      <c r="AG21" s="3"/>
      <c r="AH21" s="3">
        <f t="shared" si="6"/>
        <v>1</v>
      </c>
      <c r="AI21" s="3"/>
      <c r="AJ21" s="6">
        <v>110</v>
      </c>
      <c r="AK21" s="3" t="s">
        <v>368</v>
      </c>
    </row>
    <row r="22" spans="1:37" x14ac:dyDescent="0.25">
      <c r="A22" s="3" t="s">
        <v>805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3">
        <f t="shared" si="4"/>
        <v>0</v>
      </c>
      <c r="Z22" s="3">
        <f t="shared" si="5"/>
        <v>0</v>
      </c>
      <c r="AA22" s="3"/>
      <c r="AB22" s="4"/>
      <c r="AC22" s="4"/>
      <c r="AD22" s="3"/>
      <c r="AE22" s="3"/>
      <c r="AF22" s="3"/>
      <c r="AG22" s="3">
        <v>1</v>
      </c>
      <c r="AH22" s="3">
        <f t="shared" si="6"/>
        <v>1</v>
      </c>
      <c r="AI22" s="3"/>
      <c r="AJ22" s="6">
        <v>197</v>
      </c>
      <c r="AK22" s="3" t="s">
        <v>805</v>
      </c>
    </row>
    <row r="23" spans="1:37" x14ac:dyDescent="0.25">
      <c r="A23" s="3" t="s">
        <v>851</v>
      </c>
      <c r="B23" s="11">
        <v>9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3">
        <f t="shared" si="4"/>
        <v>9</v>
      </c>
      <c r="Z23" s="3">
        <f t="shared" si="5"/>
        <v>1</v>
      </c>
      <c r="AA23" s="3"/>
      <c r="AB23" s="4"/>
      <c r="AC23" s="4"/>
      <c r="AD23" s="3"/>
      <c r="AE23" s="3"/>
      <c r="AF23" s="3"/>
      <c r="AG23" s="3"/>
      <c r="AH23" s="3">
        <f t="shared" si="6"/>
        <v>1</v>
      </c>
      <c r="AI23" s="3"/>
      <c r="AJ23" s="6">
        <v>204</v>
      </c>
      <c r="AK23" s="3" t="s">
        <v>851</v>
      </c>
    </row>
    <row r="24" spans="1:37" x14ac:dyDescent="0.25">
      <c r="A24" s="3" t="s">
        <v>850</v>
      </c>
      <c r="B24" s="11">
        <v>17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3">
        <f t="shared" si="4"/>
        <v>17</v>
      </c>
      <c r="Z24" s="3">
        <f t="shared" si="5"/>
        <v>1</v>
      </c>
      <c r="AA24" s="3"/>
      <c r="AB24" s="4"/>
      <c r="AC24" s="4"/>
      <c r="AD24" s="3"/>
      <c r="AE24" s="3"/>
      <c r="AF24" s="3"/>
      <c r="AG24" s="3"/>
      <c r="AH24" s="3">
        <f t="shared" si="6"/>
        <v>1</v>
      </c>
      <c r="AI24" s="3"/>
      <c r="AJ24" s="6">
        <v>203</v>
      </c>
      <c r="AK24" s="3" t="s">
        <v>850</v>
      </c>
    </row>
    <row r="25" spans="1:37" x14ac:dyDescent="0.25">
      <c r="A25" s="3" t="s">
        <v>630</v>
      </c>
      <c r="B25" s="11">
        <v>0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3">
        <f t="shared" si="4"/>
        <v>0</v>
      </c>
      <c r="Z25" s="3">
        <f t="shared" si="5"/>
        <v>1</v>
      </c>
      <c r="AA25" s="3"/>
      <c r="AB25" s="4"/>
      <c r="AC25" s="4"/>
      <c r="AD25" s="3"/>
      <c r="AE25" s="3"/>
      <c r="AF25" s="3"/>
      <c r="AG25" s="3"/>
      <c r="AH25" s="3">
        <f t="shared" si="6"/>
        <v>1</v>
      </c>
      <c r="AI25" s="3"/>
      <c r="AJ25" s="15" t="s">
        <v>381</v>
      </c>
      <c r="AK25" s="3" t="s">
        <v>630</v>
      </c>
    </row>
    <row r="26" spans="1:37" x14ac:dyDescent="0.25">
      <c r="A26" s="3" t="s">
        <v>503</v>
      </c>
      <c r="B26" s="11">
        <v>2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3">
        <f t="shared" si="4"/>
        <v>2</v>
      </c>
      <c r="Z26" s="3">
        <f t="shared" si="5"/>
        <v>1</v>
      </c>
      <c r="AA26" s="3"/>
      <c r="AB26" s="4"/>
      <c r="AC26" s="4"/>
      <c r="AD26" s="3"/>
      <c r="AE26" s="3"/>
      <c r="AF26" s="3"/>
      <c r="AG26" s="3">
        <v>1</v>
      </c>
      <c r="AH26" s="3">
        <f t="shared" si="6"/>
        <v>2</v>
      </c>
      <c r="AI26" s="3"/>
      <c r="AJ26" s="6">
        <v>8</v>
      </c>
      <c r="AK26" s="3" t="s">
        <v>503</v>
      </c>
    </row>
    <row r="27" spans="1:37" x14ac:dyDescent="0.25">
      <c r="A27" s="3" t="s">
        <v>507</v>
      </c>
      <c r="B27" s="11">
        <v>0</v>
      </c>
      <c r="C27" s="25">
        <v>2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3">
        <f t="shared" si="4"/>
        <v>2</v>
      </c>
      <c r="Z27" s="3">
        <f t="shared" si="5"/>
        <v>2</v>
      </c>
      <c r="AA27" s="3">
        <v>1</v>
      </c>
      <c r="AB27" s="4"/>
      <c r="AC27" s="4"/>
      <c r="AD27" s="3"/>
      <c r="AE27" s="3"/>
      <c r="AF27" s="3"/>
      <c r="AG27" s="3">
        <v>2</v>
      </c>
      <c r="AH27" s="3">
        <f t="shared" si="6"/>
        <v>4</v>
      </c>
      <c r="AI27" s="3"/>
      <c r="AJ27" s="6">
        <v>58</v>
      </c>
      <c r="AK27" s="3" t="s">
        <v>507</v>
      </c>
    </row>
    <row r="28" spans="1:37" x14ac:dyDescent="0.25">
      <c r="A28" s="3" t="s">
        <v>508</v>
      </c>
      <c r="B28" s="11">
        <v>6</v>
      </c>
      <c r="C28" s="11">
        <v>22</v>
      </c>
      <c r="D28" s="11">
        <v>0</v>
      </c>
      <c r="E28" s="11">
        <v>0</v>
      </c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3">
        <f t="shared" si="4"/>
        <v>28</v>
      </c>
      <c r="Z28" s="3">
        <f t="shared" si="5"/>
        <v>4</v>
      </c>
      <c r="AA28" s="3"/>
      <c r="AB28" s="4"/>
      <c r="AC28" s="4"/>
      <c r="AD28" s="3"/>
      <c r="AE28" s="3"/>
      <c r="AF28" s="3"/>
      <c r="AG28" s="3"/>
      <c r="AH28" s="3">
        <f t="shared" si="6"/>
        <v>4</v>
      </c>
      <c r="AI28" s="3"/>
      <c r="AJ28" s="6">
        <v>60</v>
      </c>
      <c r="AK28" s="3" t="s">
        <v>508</v>
      </c>
    </row>
    <row r="29" spans="1:37" x14ac:dyDescent="0.25">
      <c r="A29" s="3" t="s">
        <v>432</v>
      </c>
      <c r="B29" s="11">
        <v>20</v>
      </c>
      <c r="C29" s="11">
        <v>0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3">
        <f t="shared" si="4"/>
        <v>20</v>
      </c>
      <c r="Z29" s="3">
        <f t="shared" si="5"/>
        <v>2</v>
      </c>
      <c r="AA29" s="3"/>
      <c r="AB29" s="4"/>
      <c r="AC29" s="4"/>
      <c r="AD29" s="3"/>
      <c r="AE29" s="3"/>
      <c r="AF29" s="3"/>
      <c r="AG29" s="3"/>
      <c r="AH29" s="3">
        <f t="shared" si="6"/>
        <v>2</v>
      </c>
      <c r="AI29" s="3"/>
      <c r="AJ29" s="6">
        <v>127</v>
      </c>
      <c r="AK29" s="3" t="s">
        <v>432</v>
      </c>
    </row>
    <row r="30" spans="1:37" x14ac:dyDescent="0.25">
      <c r="A30" s="3" t="s">
        <v>678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3">
        <f t="shared" si="4"/>
        <v>0</v>
      </c>
      <c r="Z30" s="3">
        <f t="shared" si="5"/>
        <v>0</v>
      </c>
      <c r="AA30" s="3"/>
      <c r="AB30" s="4"/>
      <c r="AC30" s="4"/>
      <c r="AD30" s="3"/>
      <c r="AE30" s="3"/>
      <c r="AF30" s="3"/>
      <c r="AG30" s="3">
        <v>2</v>
      </c>
      <c r="AH30" s="3">
        <f t="shared" si="6"/>
        <v>2</v>
      </c>
      <c r="AI30" s="3"/>
      <c r="AJ30" s="6">
        <v>48</v>
      </c>
      <c r="AK30" s="3" t="s">
        <v>678</v>
      </c>
    </row>
    <row r="31" spans="1:37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>
        <f>SUM(Y3:Y30)</f>
        <v>1198</v>
      </c>
      <c r="Z31" s="3">
        <f>SUM(Z3:Z30)</f>
        <v>110</v>
      </c>
      <c r="AA31" s="3">
        <f>SUM(AA3:AA30)</f>
        <v>17</v>
      </c>
      <c r="AB31" s="4">
        <f>Y31/(Z31-AA31)</f>
        <v>12.881720430107526</v>
      </c>
      <c r="AC31" s="4"/>
      <c r="AD31" s="3">
        <f>SUM(AD3:AD30)</f>
        <v>1</v>
      </c>
      <c r="AE31" s="3">
        <f>SUM(AE3:AE30)</f>
        <v>3</v>
      </c>
      <c r="AF31" s="3">
        <f>SUM(AF3:AF30)</f>
        <v>11</v>
      </c>
      <c r="AG31" s="3">
        <f>SUM(AG3:AG30)</f>
        <v>22</v>
      </c>
      <c r="AH31" s="3">
        <f>SUM(AH3:AH30)</f>
        <v>132</v>
      </c>
      <c r="AI31" s="3"/>
      <c r="AJ31" s="3"/>
    </row>
    <row r="32" spans="1:37" x14ac:dyDescent="0.25">
      <c r="A32" s="22"/>
      <c r="D32" s="24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AA32" s="3"/>
      <c r="AB32" s="3"/>
      <c r="AC32" s="3"/>
      <c r="AD32" s="3"/>
      <c r="AE32" s="3"/>
      <c r="AF32" s="3"/>
      <c r="AG32" s="3"/>
      <c r="AH32" s="3"/>
      <c r="AI32" s="3"/>
      <c r="AJ32" s="3"/>
    </row>
    <row r="33" spans="1:36" x14ac:dyDescent="0.25">
      <c r="A33" s="3"/>
      <c r="D33" s="24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6" t="s">
        <v>26</v>
      </c>
      <c r="Z33" s="3"/>
      <c r="AA33" s="3"/>
      <c r="AB33" s="3"/>
      <c r="AC33" s="3"/>
      <c r="AD33" s="3"/>
      <c r="AE33" s="3"/>
      <c r="AF33" s="3"/>
      <c r="AG33" s="3"/>
      <c r="AI33" s="3"/>
      <c r="AJ33" s="3"/>
    </row>
    <row r="34" spans="1:36" x14ac:dyDescent="0.25">
      <c r="A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6" t="s">
        <v>656</v>
      </c>
      <c r="Z34" s="3"/>
      <c r="AA34" s="3"/>
      <c r="AB34" s="6">
        <v>100</v>
      </c>
      <c r="AC34" s="6" t="s">
        <v>595</v>
      </c>
      <c r="AD34" s="6"/>
      <c r="AE34" s="6"/>
      <c r="AF34" s="6" t="s">
        <v>845</v>
      </c>
      <c r="AG34" s="3"/>
      <c r="AI34" s="3"/>
      <c r="AJ34" s="3"/>
    </row>
    <row r="35" spans="1:36" x14ac:dyDescent="0.25">
      <c r="A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6" t="s">
        <v>656</v>
      </c>
      <c r="Z35" s="3"/>
      <c r="AA35" s="3"/>
      <c r="AB35" s="6">
        <v>77</v>
      </c>
      <c r="AC35" s="6" t="s">
        <v>848</v>
      </c>
      <c r="AD35" s="6"/>
      <c r="AE35" s="6"/>
      <c r="AF35" s="6" t="s">
        <v>849</v>
      </c>
      <c r="AG35" s="3"/>
      <c r="AI35" s="3"/>
      <c r="AJ35" s="3"/>
    </row>
    <row r="36" spans="1:36" x14ac:dyDescent="0.25">
      <c r="A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6" t="s">
        <v>656</v>
      </c>
      <c r="Z36" s="3"/>
      <c r="AA36" s="3"/>
      <c r="AB36" s="6">
        <v>55</v>
      </c>
      <c r="AC36" s="6" t="s">
        <v>846</v>
      </c>
      <c r="AD36" s="6"/>
      <c r="AE36" s="6"/>
      <c r="AF36" s="6" t="s">
        <v>844</v>
      </c>
      <c r="AG36" s="3"/>
      <c r="AI36" s="3"/>
      <c r="AJ36" s="3"/>
    </row>
    <row r="37" spans="1:36" x14ac:dyDescent="0.25">
      <c r="A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6" t="s">
        <v>655</v>
      </c>
      <c r="Z37" s="3"/>
      <c r="AA37" s="3"/>
      <c r="AB37" s="15">
        <v>55</v>
      </c>
      <c r="AC37" s="6" t="s">
        <v>848</v>
      </c>
      <c r="AD37" s="6"/>
      <c r="AE37" s="6"/>
      <c r="AF37" s="6" t="s">
        <v>849</v>
      </c>
      <c r="AG37" s="3"/>
      <c r="AI37" s="3"/>
      <c r="AJ37" s="3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AI51"/>
  <sheetViews>
    <sheetView zoomScale="90" zoomScaleNormal="90" workbookViewId="0">
      <pane xSplit="1" ySplit="2" topLeftCell="B15" activePane="bottomRight" state="frozen"/>
      <selection pane="topRight" activeCell="B1" sqref="B1"/>
      <selection pane="bottomLeft" activeCell="A3" sqref="A3"/>
      <selection pane="bottomRight" activeCell="S33" sqref="S33"/>
    </sheetView>
  </sheetViews>
  <sheetFormatPr defaultRowHeight="12.5" x14ac:dyDescent="0.25"/>
  <cols>
    <col min="1" max="1" width="11.08984375" customWidth="1"/>
    <col min="2" max="22" width="3.6328125" customWidth="1"/>
    <col min="23" max="26" width="4.6328125" customWidth="1"/>
    <col min="27" max="32" width="3.6328125" customWidth="1"/>
    <col min="33" max="33" width="5.6328125" customWidth="1"/>
    <col min="34" max="34" width="6" customWidth="1"/>
  </cols>
  <sheetData>
    <row r="1" spans="1:35" ht="15.5" x14ac:dyDescent="0.35">
      <c r="A1" s="8" t="s">
        <v>862</v>
      </c>
      <c r="B1" s="2"/>
      <c r="C1" s="2"/>
      <c r="D1" s="3"/>
      <c r="E1" s="3"/>
      <c r="F1" s="3"/>
      <c r="G1" s="3"/>
      <c r="H1" s="30" t="s">
        <v>884</v>
      </c>
      <c r="I1" s="3"/>
      <c r="J1" s="3"/>
      <c r="K1" s="22"/>
      <c r="L1" s="2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AC1" s="3"/>
      <c r="AD1" s="3" t="s">
        <v>57</v>
      </c>
      <c r="AE1" s="3"/>
      <c r="AF1" s="3"/>
      <c r="AG1" s="3"/>
      <c r="AH1" s="3"/>
    </row>
    <row r="2" spans="1:3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5" t="s">
        <v>0</v>
      </c>
      <c r="X2" s="5" t="s">
        <v>1</v>
      </c>
      <c r="Y2" s="5" t="s">
        <v>2</v>
      </c>
      <c r="Z2" s="3" t="s">
        <v>3</v>
      </c>
      <c r="AA2" s="3"/>
      <c r="AB2" s="5" t="s">
        <v>54</v>
      </c>
      <c r="AC2" s="5" t="s">
        <v>4</v>
      </c>
      <c r="AD2" s="5" t="s">
        <v>5</v>
      </c>
      <c r="AE2" s="5" t="s">
        <v>6</v>
      </c>
      <c r="AF2" s="3" t="s">
        <v>342</v>
      </c>
      <c r="AG2" s="3"/>
      <c r="AH2" s="3"/>
    </row>
    <row r="3" spans="1:35" x14ac:dyDescent="0.25">
      <c r="A3" s="3" t="s">
        <v>867</v>
      </c>
      <c r="B3" s="11">
        <v>1</v>
      </c>
      <c r="C3" s="11">
        <v>13</v>
      </c>
      <c r="D3" s="11">
        <v>32</v>
      </c>
      <c r="E3" s="11">
        <v>20</v>
      </c>
      <c r="F3" s="11">
        <v>1</v>
      </c>
      <c r="G3" s="11">
        <v>0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3">
        <f t="shared" ref="W3:W23" si="0">SUM(B3:V3)</f>
        <v>67</v>
      </c>
      <c r="X3" s="3">
        <f t="shared" ref="X3:X23" si="1">COUNT(B3:V3)</f>
        <v>6</v>
      </c>
      <c r="Y3" s="3"/>
      <c r="Z3" s="4">
        <f>W3/(X3-Y3)</f>
        <v>11.166666666666666</v>
      </c>
      <c r="AA3" s="3"/>
      <c r="AB3" s="3"/>
      <c r="AC3" s="3"/>
      <c r="AD3" s="3">
        <v>1</v>
      </c>
      <c r="AE3" s="3"/>
      <c r="AF3" s="3">
        <f>X3+AE3</f>
        <v>6</v>
      </c>
      <c r="AG3" s="3"/>
      <c r="AH3" s="6">
        <v>207</v>
      </c>
      <c r="AI3" s="3" t="s">
        <v>867</v>
      </c>
    </row>
    <row r="4" spans="1:35" x14ac:dyDescent="0.25">
      <c r="A4" s="3" t="s">
        <v>727</v>
      </c>
      <c r="B4" s="11">
        <v>0</v>
      </c>
      <c r="C4" s="11">
        <v>0</v>
      </c>
      <c r="D4" s="11">
        <v>1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3">
        <f t="shared" si="0"/>
        <v>1</v>
      </c>
      <c r="X4" s="3">
        <f t="shared" si="1"/>
        <v>3</v>
      </c>
      <c r="Y4" s="3"/>
      <c r="Z4" s="4">
        <f>W4/(X4-Y4)</f>
        <v>0.33333333333333331</v>
      </c>
      <c r="AA4" s="4"/>
      <c r="AB4" s="3"/>
      <c r="AC4" s="3"/>
      <c r="AD4" s="3"/>
      <c r="AE4" s="3">
        <v>9</v>
      </c>
      <c r="AF4" s="3">
        <f>X4+AE4</f>
        <v>12</v>
      </c>
      <c r="AG4" s="3"/>
      <c r="AH4" s="6">
        <v>175</v>
      </c>
      <c r="AI4" s="3" t="s">
        <v>727</v>
      </c>
    </row>
    <row r="5" spans="1:35" x14ac:dyDescent="0.25">
      <c r="A5" s="3" t="s">
        <v>864</v>
      </c>
      <c r="B5" s="11">
        <v>23</v>
      </c>
      <c r="C5" s="11">
        <v>25</v>
      </c>
      <c r="D5" s="25">
        <v>1</v>
      </c>
      <c r="E5" s="11">
        <v>3</v>
      </c>
      <c r="F5" s="11">
        <v>29</v>
      </c>
      <c r="G5" s="11">
        <v>13</v>
      </c>
      <c r="H5" s="11">
        <v>3</v>
      </c>
      <c r="I5" s="11">
        <v>10</v>
      </c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3">
        <f t="shared" si="0"/>
        <v>107</v>
      </c>
      <c r="X5" s="3">
        <f t="shared" si="1"/>
        <v>8</v>
      </c>
      <c r="Y5" s="3">
        <v>1</v>
      </c>
      <c r="Z5" s="4">
        <f t="shared" ref="Z5:Z23" si="2">W5/(X5-Y5)</f>
        <v>15.285714285714286</v>
      </c>
      <c r="AD5" s="3">
        <v>2</v>
      </c>
      <c r="AE5" s="3">
        <v>2</v>
      </c>
      <c r="AF5" s="3">
        <f>X5+AE5</f>
        <v>10</v>
      </c>
      <c r="AG5" s="3"/>
      <c r="AH5" s="6">
        <v>206</v>
      </c>
      <c r="AI5" s="3" t="s">
        <v>864</v>
      </c>
    </row>
    <row r="6" spans="1:35" x14ac:dyDescent="0.25">
      <c r="A6" s="3" t="s">
        <v>871</v>
      </c>
      <c r="B6" s="11">
        <v>22</v>
      </c>
      <c r="C6" s="11">
        <v>24</v>
      </c>
      <c r="D6" s="25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3">
        <f t="shared" si="0"/>
        <v>46</v>
      </c>
      <c r="X6" s="3">
        <f t="shared" si="1"/>
        <v>2</v>
      </c>
      <c r="Y6" s="3"/>
      <c r="Z6" s="4">
        <f>W6/(X6-Y6)</f>
        <v>23</v>
      </c>
      <c r="AD6" s="3"/>
      <c r="AE6" s="3">
        <v>5</v>
      </c>
      <c r="AF6" s="3">
        <f>X6+AE6</f>
        <v>7</v>
      </c>
      <c r="AG6" s="3"/>
      <c r="AH6" s="6">
        <v>192</v>
      </c>
      <c r="AI6" s="3" t="s">
        <v>777</v>
      </c>
    </row>
    <row r="7" spans="1:35" x14ac:dyDescent="0.25">
      <c r="A7" s="3" t="s">
        <v>868</v>
      </c>
      <c r="B7" s="11">
        <v>100</v>
      </c>
      <c r="C7" s="25">
        <v>38</v>
      </c>
      <c r="D7" s="25">
        <v>25</v>
      </c>
      <c r="E7" s="11">
        <v>20</v>
      </c>
      <c r="F7" s="11">
        <v>0</v>
      </c>
      <c r="G7" s="25">
        <v>1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3">
        <f t="shared" si="0"/>
        <v>184</v>
      </c>
      <c r="X7" s="3">
        <f t="shared" si="1"/>
        <v>6</v>
      </c>
      <c r="Y7" s="3">
        <v>3</v>
      </c>
      <c r="Z7" s="4">
        <f>W7/(X7-Y7)</f>
        <v>61.333333333333336</v>
      </c>
      <c r="AB7" s="3">
        <v>1</v>
      </c>
      <c r="AD7" s="3">
        <v>2</v>
      </c>
      <c r="AE7" s="3">
        <v>3</v>
      </c>
      <c r="AF7" s="3">
        <f>X7+AE7</f>
        <v>9</v>
      </c>
      <c r="AG7" s="3"/>
      <c r="AH7" s="6">
        <v>208</v>
      </c>
      <c r="AI7" s="3" t="s">
        <v>868</v>
      </c>
    </row>
    <row r="8" spans="1:35" x14ac:dyDescent="0.25">
      <c r="A8" s="3" t="s">
        <v>494</v>
      </c>
      <c r="B8" s="25">
        <v>6</v>
      </c>
      <c r="C8" s="11">
        <v>3</v>
      </c>
      <c r="D8" s="11">
        <v>3</v>
      </c>
      <c r="E8" s="11">
        <v>5</v>
      </c>
      <c r="F8" s="11">
        <v>4</v>
      </c>
      <c r="G8" s="11">
        <v>3</v>
      </c>
      <c r="H8" s="11">
        <v>1</v>
      </c>
      <c r="I8" s="25">
        <v>0</v>
      </c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3">
        <f t="shared" si="0"/>
        <v>25</v>
      </c>
      <c r="X8" s="3">
        <f t="shared" si="1"/>
        <v>8</v>
      </c>
      <c r="Y8" s="3">
        <v>2</v>
      </c>
      <c r="Z8" s="4">
        <f t="shared" si="2"/>
        <v>4.166666666666667</v>
      </c>
      <c r="AA8" s="4"/>
      <c r="AB8" s="3"/>
      <c r="AC8" s="3"/>
      <c r="AD8" s="3"/>
      <c r="AE8" s="3">
        <v>9</v>
      </c>
      <c r="AF8" s="3">
        <f t="shared" ref="AF8:AF23" si="3">X8+AE8</f>
        <v>17</v>
      </c>
      <c r="AG8" s="3"/>
      <c r="AH8" s="6">
        <v>132</v>
      </c>
      <c r="AI8" s="3" t="s">
        <v>494</v>
      </c>
    </row>
    <row r="9" spans="1:35" x14ac:dyDescent="0.25">
      <c r="A9" s="3" t="s">
        <v>847</v>
      </c>
      <c r="B9" s="11">
        <v>0</v>
      </c>
      <c r="C9" s="25">
        <v>1</v>
      </c>
      <c r="D9" s="25">
        <v>1</v>
      </c>
      <c r="E9" s="11">
        <v>4</v>
      </c>
      <c r="F9" s="11"/>
      <c r="G9" s="11"/>
      <c r="H9" s="11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3">
        <f t="shared" si="0"/>
        <v>6</v>
      </c>
      <c r="X9" s="3">
        <f t="shared" si="1"/>
        <v>4</v>
      </c>
      <c r="Y9" s="3">
        <v>2</v>
      </c>
      <c r="Z9" s="4">
        <f t="shared" si="2"/>
        <v>3</v>
      </c>
      <c r="AC9" s="3"/>
      <c r="AD9" s="3"/>
      <c r="AE9" s="3">
        <v>2</v>
      </c>
      <c r="AF9" s="3">
        <f>X9+AE9</f>
        <v>6</v>
      </c>
      <c r="AH9" s="6">
        <v>202</v>
      </c>
      <c r="AI9" s="3" t="s">
        <v>847</v>
      </c>
    </row>
    <row r="10" spans="1:35" x14ac:dyDescent="0.25">
      <c r="A10" s="3" t="s">
        <v>368</v>
      </c>
      <c r="B10" s="11">
        <v>34</v>
      </c>
      <c r="C10" s="11">
        <v>15</v>
      </c>
      <c r="D10" s="11">
        <v>10</v>
      </c>
      <c r="E10" s="11">
        <v>13</v>
      </c>
      <c r="F10" s="25">
        <v>50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3">
        <f t="shared" si="0"/>
        <v>122</v>
      </c>
      <c r="X10" s="3">
        <f t="shared" si="1"/>
        <v>5</v>
      </c>
      <c r="Y10" s="3"/>
      <c r="Z10" s="4">
        <f t="shared" si="2"/>
        <v>24.4</v>
      </c>
      <c r="AA10" s="4"/>
      <c r="AB10" s="3"/>
      <c r="AC10" s="3">
        <v>1</v>
      </c>
      <c r="AD10" s="3">
        <v>1</v>
      </c>
      <c r="AE10" s="3"/>
      <c r="AF10" s="3">
        <f>X10+AE10</f>
        <v>5</v>
      </c>
      <c r="AG10" s="3"/>
      <c r="AH10" s="6">
        <v>110</v>
      </c>
      <c r="AI10" s="3" t="s">
        <v>368</v>
      </c>
    </row>
    <row r="11" spans="1:35" x14ac:dyDescent="0.25">
      <c r="A11" s="3" t="s">
        <v>803</v>
      </c>
      <c r="B11" s="11">
        <v>27</v>
      </c>
      <c r="C11" s="11">
        <v>0</v>
      </c>
      <c r="D11" s="11">
        <v>1</v>
      </c>
      <c r="E11" s="11">
        <v>0</v>
      </c>
      <c r="F11" s="25">
        <v>31</v>
      </c>
      <c r="G11" s="11">
        <v>15</v>
      </c>
      <c r="H11" s="25">
        <v>4</v>
      </c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3">
        <f t="shared" si="0"/>
        <v>78</v>
      </c>
      <c r="X11" s="3">
        <f t="shared" si="1"/>
        <v>7</v>
      </c>
      <c r="Y11" s="3">
        <v>2</v>
      </c>
      <c r="Z11" s="4">
        <f t="shared" si="2"/>
        <v>15.6</v>
      </c>
      <c r="AC11" s="3"/>
      <c r="AD11" s="3">
        <v>2</v>
      </c>
      <c r="AE11" s="3">
        <v>5</v>
      </c>
      <c r="AF11" s="3">
        <f t="shared" si="3"/>
        <v>12</v>
      </c>
      <c r="AH11" s="6">
        <v>194</v>
      </c>
      <c r="AI11" s="3" t="s">
        <v>803</v>
      </c>
    </row>
    <row r="12" spans="1:35" x14ac:dyDescent="0.25">
      <c r="A12" s="3" t="s">
        <v>13</v>
      </c>
      <c r="B12" s="11">
        <v>21</v>
      </c>
      <c r="C12" s="11">
        <v>8</v>
      </c>
      <c r="D12" s="11">
        <v>6</v>
      </c>
      <c r="E12" s="11">
        <v>4</v>
      </c>
      <c r="F12" s="11">
        <v>7</v>
      </c>
      <c r="G12" s="11">
        <v>8</v>
      </c>
      <c r="H12" s="11">
        <v>4</v>
      </c>
      <c r="I12" s="11">
        <v>1</v>
      </c>
      <c r="J12" s="11">
        <v>0</v>
      </c>
      <c r="K12" s="11">
        <v>11</v>
      </c>
      <c r="L12" s="11">
        <v>1</v>
      </c>
      <c r="M12" s="11">
        <v>2</v>
      </c>
      <c r="N12" s="25">
        <v>8</v>
      </c>
      <c r="O12" s="11"/>
      <c r="P12" s="11"/>
      <c r="Q12" s="11"/>
      <c r="R12" s="11"/>
      <c r="S12" s="11"/>
      <c r="T12" s="11"/>
      <c r="U12" s="11"/>
      <c r="V12" s="11"/>
      <c r="W12" s="3">
        <f t="shared" si="0"/>
        <v>81</v>
      </c>
      <c r="X12" s="3">
        <f t="shared" si="1"/>
        <v>13</v>
      </c>
      <c r="Y12" s="3">
        <v>1</v>
      </c>
      <c r="Z12" s="4">
        <f t="shared" si="2"/>
        <v>6.75</v>
      </c>
      <c r="AA12" s="4"/>
      <c r="AB12" s="3"/>
      <c r="AC12" s="3"/>
      <c r="AD12" s="3"/>
      <c r="AE12" s="3">
        <v>2</v>
      </c>
      <c r="AF12" s="3">
        <f t="shared" si="3"/>
        <v>15</v>
      </c>
      <c r="AG12" s="3"/>
      <c r="AH12" s="6">
        <v>65</v>
      </c>
      <c r="AI12" s="3" t="s">
        <v>13</v>
      </c>
    </row>
    <row r="13" spans="1:35" x14ac:dyDescent="0.25">
      <c r="A13" s="3" t="s">
        <v>16</v>
      </c>
      <c r="B13" s="25">
        <v>0</v>
      </c>
      <c r="C13" s="25">
        <v>2</v>
      </c>
      <c r="D13" s="11">
        <v>8</v>
      </c>
      <c r="E13" s="25">
        <v>4</v>
      </c>
      <c r="F13" s="11">
        <v>9</v>
      </c>
      <c r="G13" s="25">
        <v>14</v>
      </c>
      <c r="H13" s="11">
        <v>11</v>
      </c>
      <c r="I13" s="11">
        <v>16</v>
      </c>
      <c r="J13" s="25">
        <v>26</v>
      </c>
      <c r="K13" s="25">
        <v>21</v>
      </c>
      <c r="L13" s="25">
        <v>11</v>
      </c>
      <c r="M13" s="11">
        <v>2</v>
      </c>
      <c r="N13" s="25">
        <v>22</v>
      </c>
      <c r="O13" s="25">
        <v>8</v>
      </c>
      <c r="P13" s="11">
        <v>5</v>
      </c>
      <c r="Q13" s="11"/>
      <c r="R13" s="11"/>
      <c r="S13" s="11"/>
      <c r="T13" s="11"/>
      <c r="U13" s="11"/>
      <c r="V13" s="11"/>
      <c r="W13" s="3">
        <f t="shared" si="0"/>
        <v>159</v>
      </c>
      <c r="X13" s="3">
        <f t="shared" si="1"/>
        <v>15</v>
      </c>
      <c r="Y13" s="3">
        <v>9</v>
      </c>
      <c r="Z13" s="4">
        <f t="shared" si="2"/>
        <v>26.5</v>
      </c>
      <c r="AA13" s="4"/>
      <c r="AB13" s="3"/>
      <c r="AC13" s="3"/>
      <c r="AD13" s="3">
        <v>1</v>
      </c>
      <c r="AE13" s="3">
        <v>4</v>
      </c>
      <c r="AF13" s="3">
        <f t="shared" si="3"/>
        <v>19</v>
      </c>
      <c r="AG13" s="3"/>
      <c r="AH13" s="6">
        <v>66</v>
      </c>
      <c r="AI13" s="3" t="s">
        <v>16</v>
      </c>
    </row>
    <row r="14" spans="1:35" x14ac:dyDescent="0.25">
      <c r="A14" s="3" t="s">
        <v>851</v>
      </c>
      <c r="B14" s="11">
        <v>13</v>
      </c>
      <c r="C14" s="11">
        <v>7</v>
      </c>
      <c r="D14" s="11">
        <v>20</v>
      </c>
      <c r="E14" s="11">
        <v>5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3">
        <f t="shared" si="0"/>
        <v>45</v>
      </c>
      <c r="X14" s="3">
        <f t="shared" si="1"/>
        <v>4</v>
      </c>
      <c r="Y14" s="3"/>
      <c r="Z14" s="4">
        <f t="shared" si="2"/>
        <v>11.25</v>
      </c>
      <c r="AA14" s="4"/>
      <c r="AB14" s="3"/>
      <c r="AC14" s="3"/>
      <c r="AD14" s="3"/>
      <c r="AE14" s="3">
        <v>1</v>
      </c>
      <c r="AF14" s="3">
        <f>X14+AE14</f>
        <v>5</v>
      </c>
      <c r="AG14" s="3"/>
      <c r="AH14" s="6">
        <v>204</v>
      </c>
      <c r="AI14" s="3" t="s">
        <v>851</v>
      </c>
    </row>
    <row r="15" spans="1:35" x14ac:dyDescent="0.25">
      <c r="A15" s="3" t="s">
        <v>641</v>
      </c>
      <c r="B15" s="11">
        <v>11</v>
      </c>
      <c r="C15" s="25">
        <v>125</v>
      </c>
      <c r="D15" s="11">
        <v>16</v>
      </c>
      <c r="E15" s="11">
        <v>40</v>
      </c>
      <c r="F15" s="11">
        <v>8</v>
      </c>
      <c r="G15" s="11">
        <v>50</v>
      </c>
      <c r="H15" s="11">
        <v>26</v>
      </c>
      <c r="I15" s="11">
        <v>34</v>
      </c>
      <c r="J15" s="11">
        <v>34</v>
      </c>
      <c r="K15" s="11">
        <v>5</v>
      </c>
      <c r="L15" s="25">
        <v>27</v>
      </c>
      <c r="M15" s="11">
        <v>27</v>
      </c>
      <c r="N15" s="11">
        <v>0</v>
      </c>
      <c r="O15" s="11">
        <v>6</v>
      </c>
      <c r="P15" s="25">
        <v>52</v>
      </c>
      <c r="Q15" s="11">
        <v>12</v>
      </c>
      <c r="R15" s="25">
        <v>62</v>
      </c>
      <c r="S15" s="25">
        <v>50</v>
      </c>
      <c r="T15" s="25">
        <v>28</v>
      </c>
      <c r="U15" s="11"/>
      <c r="V15" s="11"/>
      <c r="W15" s="3">
        <f t="shared" si="0"/>
        <v>613</v>
      </c>
      <c r="X15" s="3">
        <f t="shared" si="1"/>
        <v>19</v>
      </c>
      <c r="Y15" s="3">
        <v>6</v>
      </c>
      <c r="Z15" s="4">
        <f t="shared" si="2"/>
        <v>47.153846153846153</v>
      </c>
      <c r="AA15" s="4"/>
      <c r="AB15" s="3">
        <v>1</v>
      </c>
      <c r="AC15" s="3">
        <v>4</v>
      </c>
      <c r="AD15" s="3">
        <v>7</v>
      </c>
      <c r="AE15" s="3"/>
      <c r="AF15" s="3">
        <f t="shared" si="3"/>
        <v>19</v>
      </c>
      <c r="AG15" s="3"/>
      <c r="AH15" s="6">
        <v>151</v>
      </c>
      <c r="AI15" s="3" t="s">
        <v>641</v>
      </c>
    </row>
    <row r="16" spans="1:35" x14ac:dyDescent="0.25">
      <c r="A16" s="3" t="s">
        <v>17</v>
      </c>
      <c r="B16" s="11">
        <v>16</v>
      </c>
      <c r="C16" s="11">
        <v>5</v>
      </c>
      <c r="D16" s="11">
        <v>18</v>
      </c>
      <c r="E16" s="11">
        <v>24</v>
      </c>
      <c r="F16" s="11">
        <v>20</v>
      </c>
      <c r="G16" s="11">
        <v>23</v>
      </c>
      <c r="H16" s="11">
        <v>4</v>
      </c>
      <c r="I16" s="11">
        <v>0</v>
      </c>
      <c r="J16" s="11">
        <v>12</v>
      </c>
      <c r="K16" s="11">
        <v>18</v>
      </c>
      <c r="L16" s="11">
        <v>0</v>
      </c>
      <c r="M16" s="11">
        <v>3</v>
      </c>
      <c r="N16" s="11">
        <v>22</v>
      </c>
      <c r="O16" s="11">
        <v>9</v>
      </c>
      <c r="P16" s="11">
        <v>0</v>
      </c>
      <c r="Q16" s="11">
        <v>18</v>
      </c>
      <c r="R16" s="11">
        <v>1</v>
      </c>
      <c r="S16" s="11">
        <v>52</v>
      </c>
      <c r="T16" s="11"/>
      <c r="U16" s="11"/>
      <c r="V16" s="11"/>
      <c r="W16" s="3">
        <f t="shared" si="0"/>
        <v>245</v>
      </c>
      <c r="X16" s="3">
        <f t="shared" si="1"/>
        <v>18</v>
      </c>
      <c r="Y16" s="3"/>
      <c r="Z16" s="4">
        <f t="shared" si="2"/>
        <v>13.611111111111111</v>
      </c>
      <c r="AA16" s="4"/>
      <c r="AB16" s="3"/>
      <c r="AC16" s="3">
        <v>1</v>
      </c>
      <c r="AD16" s="3"/>
      <c r="AE16" s="3"/>
      <c r="AF16" s="3">
        <f t="shared" si="3"/>
        <v>18</v>
      </c>
      <c r="AG16" s="3"/>
      <c r="AH16" s="6">
        <v>70</v>
      </c>
      <c r="AI16" s="3" t="s">
        <v>17</v>
      </c>
    </row>
    <row r="17" spans="1:35" x14ac:dyDescent="0.25">
      <c r="A17" s="3" t="s">
        <v>705</v>
      </c>
      <c r="B17" s="25">
        <v>22</v>
      </c>
      <c r="C17" s="25">
        <v>2</v>
      </c>
      <c r="D17" s="11">
        <v>11</v>
      </c>
      <c r="E17" s="11">
        <v>7</v>
      </c>
      <c r="F17" s="25">
        <v>42</v>
      </c>
      <c r="G17" s="25">
        <v>13</v>
      </c>
      <c r="H17" s="11">
        <v>11</v>
      </c>
      <c r="I17" s="11">
        <v>3</v>
      </c>
      <c r="J17" s="25">
        <v>8</v>
      </c>
      <c r="K17" s="11">
        <v>20</v>
      </c>
      <c r="L17" s="11">
        <v>19</v>
      </c>
      <c r="M17" s="11">
        <v>28</v>
      </c>
      <c r="N17" s="25">
        <v>3</v>
      </c>
      <c r="O17" s="11">
        <v>2</v>
      </c>
      <c r="P17" s="25">
        <v>43</v>
      </c>
      <c r="Q17" s="25">
        <v>6</v>
      </c>
      <c r="R17" s="11">
        <v>12</v>
      </c>
      <c r="S17" s="11">
        <v>13</v>
      </c>
      <c r="T17" s="11">
        <v>2</v>
      </c>
      <c r="U17" s="25">
        <v>14</v>
      </c>
      <c r="V17" s="11"/>
      <c r="W17" s="3">
        <f t="shared" si="0"/>
        <v>281</v>
      </c>
      <c r="X17" s="3">
        <f t="shared" si="1"/>
        <v>20</v>
      </c>
      <c r="Y17" s="3">
        <v>9</v>
      </c>
      <c r="Z17" s="4">
        <f t="shared" si="2"/>
        <v>25.545454545454547</v>
      </c>
      <c r="AA17" s="4"/>
      <c r="AB17" s="3"/>
      <c r="AC17" s="3"/>
      <c r="AD17" s="3">
        <v>3</v>
      </c>
      <c r="AE17" s="3">
        <v>1</v>
      </c>
      <c r="AF17" s="3">
        <f t="shared" si="3"/>
        <v>21</v>
      </c>
      <c r="AG17" s="3"/>
      <c r="AH17" s="6">
        <v>166</v>
      </c>
      <c r="AI17" s="3" t="s">
        <v>705</v>
      </c>
    </row>
    <row r="18" spans="1:35" x14ac:dyDescent="0.25">
      <c r="A18" s="3" t="s">
        <v>842</v>
      </c>
      <c r="B18" s="11">
        <v>0</v>
      </c>
      <c r="C18" s="11">
        <v>2</v>
      </c>
      <c r="D18" s="11">
        <v>3</v>
      </c>
      <c r="E18" s="25">
        <v>1</v>
      </c>
      <c r="F18" s="25">
        <v>4</v>
      </c>
      <c r="G18" s="11">
        <v>1</v>
      </c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3">
        <f t="shared" si="0"/>
        <v>11</v>
      </c>
      <c r="X18" s="3">
        <f t="shared" si="1"/>
        <v>6</v>
      </c>
      <c r="Y18" s="3">
        <v>2</v>
      </c>
      <c r="Z18" s="4">
        <f t="shared" si="2"/>
        <v>2.75</v>
      </c>
      <c r="AA18" s="4"/>
      <c r="AB18" s="3"/>
      <c r="AC18" s="3"/>
      <c r="AD18" s="3"/>
      <c r="AE18" s="3">
        <v>3</v>
      </c>
      <c r="AF18" s="3">
        <f>X18+AE18</f>
        <v>9</v>
      </c>
      <c r="AG18" s="3"/>
      <c r="AH18" s="6">
        <v>200</v>
      </c>
      <c r="AI18" s="3" t="s">
        <v>842</v>
      </c>
    </row>
    <row r="19" spans="1:35" x14ac:dyDescent="0.25">
      <c r="A19" s="3" t="s">
        <v>503</v>
      </c>
      <c r="B19" s="11">
        <v>0</v>
      </c>
      <c r="C19" s="11">
        <v>0</v>
      </c>
      <c r="D19" s="25">
        <v>1</v>
      </c>
      <c r="E19" s="11">
        <v>0</v>
      </c>
      <c r="F19" s="11">
        <v>0</v>
      </c>
      <c r="G19" s="11">
        <v>0</v>
      </c>
      <c r="H19" s="11">
        <v>0</v>
      </c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3">
        <f t="shared" si="0"/>
        <v>1</v>
      </c>
      <c r="X19" s="3">
        <f t="shared" si="1"/>
        <v>7</v>
      </c>
      <c r="Y19" s="3">
        <v>1</v>
      </c>
      <c r="Z19" s="4">
        <f t="shared" si="2"/>
        <v>0.16666666666666666</v>
      </c>
      <c r="AA19" s="4"/>
      <c r="AB19" s="3"/>
      <c r="AC19" s="3"/>
      <c r="AD19" s="3"/>
      <c r="AE19" s="3">
        <v>3</v>
      </c>
      <c r="AF19" s="3">
        <f>X19+AE19</f>
        <v>10</v>
      </c>
      <c r="AG19" s="3"/>
      <c r="AH19" s="6">
        <v>8</v>
      </c>
      <c r="AI19" s="3" t="s">
        <v>503</v>
      </c>
    </row>
    <row r="20" spans="1:35" x14ac:dyDescent="0.25">
      <c r="A20" s="3" t="s">
        <v>776</v>
      </c>
      <c r="B20" s="11">
        <v>0</v>
      </c>
      <c r="C20" s="25">
        <v>27</v>
      </c>
      <c r="D20" s="11">
        <v>6</v>
      </c>
      <c r="E20" s="11">
        <v>0</v>
      </c>
      <c r="F20" s="11">
        <v>11</v>
      </c>
      <c r="G20" s="11">
        <v>56</v>
      </c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3">
        <f t="shared" si="0"/>
        <v>100</v>
      </c>
      <c r="X20" s="3">
        <f t="shared" si="1"/>
        <v>6</v>
      </c>
      <c r="Y20" s="3">
        <v>1</v>
      </c>
      <c r="Z20" s="4">
        <f t="shared" si="2"/>
        <v>20</v>
      </c>
      <c r="AA20" s="4"/>
      <c r="AB20" s="3"/>
      <c r="AC20" s="3">
        <v>1</v>
      </c>
      <c r="AD20" s="3">
        <v>1</v>
      </c>
      <c r="AE20" s="3"/>
      <c r="AF20" s="3">
        <f>X20+AE20</f>
        <v>6</v>
      </c>
      <c r="AG20" s="3"/>
      <c r="AH20" s="6">
        <v>191</v>
      </c>
      <c r="AI20" s="3" t="s">
        <v>776</v>
      </c>
    </row>
    <row r="21" spans="1:35" x14ac:dyDescent="0.25">
      <c r="A21" s="3" t="s">
        <v>507</v>
      </c>
      <c r="B21" s="11">
        <v>4</v>
      </c>
      <c r="C21" s="11">
        <v>0</v>
      </c>
      <c r="D21" s="25">
        <v>37</v>
      </c>
      <c r="E21" s="25">
        <v>9</v>
      </c>
      <c r="F21" s="25">
        <v>0</v>
      </c>
      <c r="G21" s="25">
        <v>18</v>
      </c>
      <c r="H21" s="25">
        <v>1</v>
      </c>
      <c r="I21" s="11">
        <v>5</v>
      </c>
      <c r="J21" s="11">
        <v>0</v>
      </c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3">
        <f t="shared" si="0"/>
        <v>74</v>
      </c>
      <c r="X21" s="3">
        <f t="shared" si="1"/>
        <v>9</v>
      </c>
      <c r="Y21" s="3">
        <v>5</v>
      </c>
      <c r="Z21" s="4">
        <f t="shared" si="2"/>
        <v>18.5</v>
      </c>
      <c r="AA21" s="4"/>
      <c r="AB21" s="3"/>
      <c r="AC21" s="3"/>
      <c r="AD21" s="3">
        <v>1</v>
      </c>
      <c r="AE21" s="3">
        <v>6</v>
      </c>
      <c r="AF21" s="3">
        <f>X21+AE21</f>
        <v>15</v>
      </c>
      <c r="AG21" s="3"/>
      <c r="AH21" s="6">
        <v>58</v>
      </c>
      <c r="AI21" s="3" t="s">
        <v>507</v>
      </c>
    </row>
    <row r="22" spans="1:35" x14ac:dyDescent="0.25">
      <c r="A22" s="3" t="s">
        <v>508</v>
      </c>
      <c r="B22" s="11">
        <v>6</v>
      </c>
      <c r="C22" s="11">
        <v>4</v>
      </c>
      <c r="D22" s="25">
        <v>2</v>
      </c>
      <c r="E22" s="11">
        <v>12</v>
      </c>
      <c r="F22" s="25">
        <v>22</v>
      </c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3">
        <f t="shared" si="0"/>
        <v>46</v>
      </c>
      <c r="X22" s="3">
        <f t="shared" si="1"/>
        <v>5</v>
      </c>
      <c r="Y22" s="3">
        <v>2</v>
      </c>
      <c r="Z22" s="4">
        <f t="shared" si="2"/>
        <v>15.333333333333334</v>
      </c>
      <c r="AA22" s="4"/>
      <c r="AB22" s="3"/>
      <c r="AC22" s="3"/>
      <c r="AD22" s="3"/>
      <c r="AE22" s="3">
        <v>5</v>
      </c>
      <c r="AF22" s="3">
        <f>X22+AE22</f>
        <v>10</v>
      </c>
      <c r="AG22" s="3"/>
      <c r="AH22" s="6">
        <v>60</v>
      </c>
      <c r="AI22" s="3" t="s">
        <v>508</v>
      </c>
    </row>
    <row r="23" spans="1:35" x14ac:dyDescent="0.25">
      <c r="A23" s="3" t="s">
        <v>509</v>
      </c>
      <c r="B23" s="11">
        <v>1</v>
      </c>
      <c r="C23" s="25">
        <v>5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3">
        <f t="shared" si="0"/>
        <v>6</v>
      </c>
      <c r="X23" s="3">
        <f t="shared" si="1"/>
        <v>2</v>
      </c>
      <c r="Y23" s="3">
        <v>1</v>
      </c>
      <c r="Z23" s="4">
        <f t="shared" si="2"/>
        <v>6</v>
      </c>
      <c r="AA23" s="4"/>
      <c r="AB23" s="3"/>
      <c r="AC23" s="3"/>
      <c r="AD23" s="3"/>
      <c r="AE23" s="3">
        <v>7</v>
      </c>
      <c r="AF23" s="3">
        <f t="shared" si="3"/>
        <v>9</v>
      </c>
      <c r="AG23" s="3"/>
      <c r="AH23" s="6">
        <v>61</v>
      </c>
      <c r="AI23" s="3" t="s">
        <v>509</v>
      </c>
    </row>
    <row r="24" spans="1:35" x14ac:dyDescent="0.25">
      <c r="A24" s="6" t="s">
        <v>281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3"/>
      <c r="X24" s="3"/>
      <c r="Y24" s="3"/>
      <c r="Z24" s="4"/>
      <c r="AA24" s="3"/>
      <c r="AB24" s="3"/>
      <c r="AC24" s="3"/>
      <c r="AD24" s="3"/>
      <c r="AE24" s="3"/>
      <c r="AF24" s="3"/>
      <c r="AG24" s="3"/>
      <c r="AH24" s="6"/>
      <c r="AI24" s="6"/>
    </row>
    <row r="25" spans="1:35" x14ac:dyDescent="0.25">
      <c r="A25" s="3" t="s">
        <v>775</v>
      </c>
      <c r="B25" s="11">
        <v>14</v>
      </c>
      <c r="C25" s="11">
        <v>27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3">
        <f>SUM(B25:V25)</f>
        <v>41</v>
      </c>
      <c r="X25" s="3">
        <f>COUNT(B25:V25)</f>
        <v>2</v>
      </c>
      <c r="Y25" s="3"/>
      <c r="Z25" s="4"/>
      <c r="AD25" s="3">
        <v>1</v>
      </c>
      <c r="AE25" s="3">
        <v>1</v>
      </c>
      <c r="AF25" s="3">
        <f>X25+AE25</f>
        <v>3</v>
      </c>
      <c r="AG25" s="3"/>
      <c r="AH25" s="6">
        <v>179</v>
      </c>
      <c r="AI25" s="3" t="s">
        <v>775</v>
      </c>
    </row>
    <row r="26" spans="1:35" x14ac:dyDescent="0.25">
      <c r="A26" s="3" t="s">
        <v>805</v>
      </c>
      <c r="B26" s="11">
        <v>1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3">
        <f>SUM(B26:V26)</f>
        <v>1</v>
      </c>
      <c r="X26" s="3">
        <f>COUNT(B26:V26)</f>
        <v>1</v>
      </c>
      <c r="Y26" s="3"/>
      <c r="Z26" s="4"/>
      <c r="AA26" s="4"/>
      <c r="AB26" s="3"/>
      <c r="AC26" s="3"/>
      <c r="AD26" s="3"/>
      <c r="AE26" s="3"/>
      <c r="AF26" s="3">
        <f t="shared" ref="AF26:AF34" si="4">X26+AE26</f>
        <v>1</v>
      </c>
      <c r="AG26" s="3"/>
      <c r="AH26" s="6">
        <v>197</v>
      </c>
      <c r="AI26" s="3" t="s">
        <v>805</v>
      </c>
    </row>
    <row r="27" spans="1:35" x14ac:dyDescent="0.25">
      <c r="A27" s="3" t="s">
        <v>453</v>
      </c>
      <c r="B27" s="11">
        <v>15</v>
      </c>
      <c r="C27" s="11">
        <v>3</v>
      </c>
      <c r="D27" s="11">
        <v>65</v>
      </c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3">
        <f>SUM(B27:V27)</f>
        <v>83</v>
      </c>
      <c r="X27" s="3">
        <f>COUNT(B27:V27)</f>
        <v>3</v>
      </c>
      <c r="Y27" s="3"/>
      <c r="Z27" s="4"/>
      <c r="AA27" s="4"/>
      <c r="AB27" s="3"/>
      <c r="AC27" s="3">
        <v>1</v>
      </c>
      <c r="AD27" s="3"/>
      <c r="AE27" s="3"/>
      <c r="AF27" s="3">
        <f>X27+AE27</f>
        <v>3</v>
      </c>
      <c r="AG27" s="3"/>
      <c r="AH27" s="6">
        <v>133</v>
      </c>
      <c r="AI27" s="3" t="s">
        <v>453</v>
      </c>
    </row>
    <row r="28" spans="1:35" x14ac:dyDescent="0.25">
      <c r="A28" s="3" t="s">
        <v>870</v>
      </c>
      <c r="B28" s="11">
        <v>20</v>
      </c>
      <c r="C28" s="11">
        <v>11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3">
        <f>SUM(B28:V28)</f>
        <v>31</v>
      </c>
      <c r="X28" s="3">
        <f>COUNT(B28:V28)</f>
        <v>2</v>
      </c>
      <c r="Y28" s="3"/>
      <c r="Z28" s="4"/>
      <c r="AA28" s="4"/>
      <c r="AB28" s="3"/>
      <c r="AC28" s="3"/>
      <c r="AD28" s="3"/>
      <c r="AE28" s="3"/>
      <c r="AF28" s="3">
        <f>X28+AE28</f>
        <v>2</v>
      </c>
      <c r="AG28" s="3"/>
      <c r="AH28" s="15">
        <v>209</v>
      </c>
      <c r="AI28" s="3" t="s">
        <v>870</v>
      </c>
    </row>
    <row r="29" spans="1:35" x14ac:dyDescent="0.25">
      <c r="A29" s="3" t="s">
        <v>876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3"/>
      <c r="X29" s="3"/>
      <c r="Y29" s="3"/>
      <c r="Z29" s="4"/>
      <c r="AA29" s="4"/>
      <c r="AB29" s="3"/>
      <c r="AC29" s="3"/>
      <c r="AD29" s="3"/>
      <c r="AE29" s="3">
        <v>1</v>
      </c>
      <c r="AF29" s="3">
        <f t="shared" si="4"/>
        <v>1</v>
      </c>
      <c r="AG29" s="3"/>
      <c r="AH29" s="6">
        <v>211</v>
      </c>
      <c r="AI29" s="3" t="s">
        <v>876</v>
      </c>
    </row>
    <row r="30" spans="1:35" x14ac:dyDescent="0.25">
      <c r="A30" s="3" t="s">
        <v>863</v>
      </c>
      <c r="B30" s="11">
        <v>0</v>
      </c>
      <c r="C30" s="11">
        <v>3</v>
      </c>
      <c r="D30" s="11">
        <v>1</v>
      </c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3">
        <f>SUM(B30:V30)</f>
        <v>4</v>
      </c>
      <c r="X30" s="3">
        <f>COUNT(B30:V30)</f>
        <v>3</v>
      </c>
      <c r="Y30" s="3"/>
      <c r="Z30" s="4"/>
      <c r="AA30" s="4"/>
      <c r="AB30" s="3"/>
      <c r="AC30" s="3"/>
      <c r="AD30" s="3"/>
      <c r="AE30" s="3"/>
      <c r="AF30" s="3">
        <f t="shared" si="4"/>
        <v>3</v>
      </c>
      <c r="AG30" s="3"/>
      <c r="AH30" s="6">
        <v>205</v>
      </c>
      <c r="AI30" s="3" t="s">
        <v>863</v>
      </c>
    </row>
    <row r="31" spans="1:35" x14ac:dyDescent="0.25">
      <c r="A31" s="3" t="s">
        <v>873</v>
      </c>
      <c r="B31" s="11">
        <v>3</v>
      </c>
      <c r="C31" s="11">
        <v>0</v>
      </c>
      <c r="W31" s="3">
        <f>SUM(B31:V31)</f>
        <v>3</v>
      </c>
      <c r="X31" s="3">
        <f>COUNT(B31:V31)</f>
        <v>2</v>
      </c>
      <c r="AF31" s="3">
        <f t="shared" si="4"/>
        <v>2</v>
      </c>
      <c r="AH31" s="6">
        <v>210</v>
      </c>
      <c r="AI31" s="3" t="s">
        <v>873</v>
      </c>
    </row>
    <row r="32" spans="1:35" x14ac:dyDescent="0.25">
      <c r="A32" s="3" t="s">
        <v>432</v>
      </c>
      <c r="B32" s="11">
        <v>12</v>
      </c>
      <c r="C32" s="25">
        <v>30</v>
      </c>
      <c r="D32" s="11">
        <v>72</v>
      </c>
      <c r="E32" s="11">
        <v>94</v>
      </c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3">
        <f>SUM(B32:V32)</f>
        <v>208</v>
      </c>
      <c r="X32" s="3">
        <f>COUNT(B32:V32)</f>
        <v>4</v>
      </c>
      <c r="Y32" s="3">
        <v>1</v>
      </c>
      <c r="Z32" s="4"/>
      <c r="AA32" s="4"/>
      <c r="AB32" s="3"/>
      <c r="AC32" s="3">
        <v>2</v>
      </c>
      <c r="AD32" s="3">
        <v>1</v>
      </c>
      <c r="AE32" s="3"/>
      <c r="AF32" s="3">
        <f t="shared" si="4"/>
        <v>4</v>
      </c>
      <c r="AG32" s="3"/>
      <c r="AH32" s="6">
        <v>127</v>
      </c>
      <c r="AI32" s="3" t="s">
        <v>432</v>
      </c>
    </row>
    <row r="33" spans="1:35" x14ac:dyDescent="0.25">
      <c r="A33" s="3" t="s">
        <v>370</v>
      </c>
      <c r="B33" s="25">
        <v>100</v>
      </c>
      <c r="C33" s="25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3">
        <f>SUM(B33:V33)</f>
        <v>100</v>
      </c>
      <c r="X33" s="3">
        <f>COUNT(B33:V33)</f>
        <v>1</v>
      </c>
      <c r="Y33" s="3">
        <v>1</v>
      </c>
      <c r="Z33" s="4"/>
      <c r="AA33" s="4"/>
      <c r="AB33" s="3">
        <v>1</v>
      </c>
      <c r="AC33" s="3"/>
      <c r="AD33" s="3"/>
      <c r="AE33" s="3"/>
      <c r="AF33" s="3">
        <f t="shared" si="4"/>
        <v>1</v>
      </c>
      <c r="AG33" s="3"/>
      <c r="AH33" s="6">
        <v>113</v>
      </c>
      <c r="AI33" s="3" t="s">
        <v>370</v>
      </c>
    </row>
    <row r="34" spans="1:35" x14ac:dyDescent="0.25">
      <c r="A34" s="3" t="s">
        <v>678</v>
      </c>
      <c r="B34" s="25">
        <v>1</v>
      </c>
      <c r="C34" s="25">
        <v>3</v>
      </c>
      <c r="D34" s="11">
        <v>5</v>
      </c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3">
        <f>SUM(B34:V34)</f>
        <v>9</v>
      </c>
      <c r="X34" s="3">
        <f>COUNT(B34:V34)</f>
        <v>3</v>
      </c>
      <c r="Y34" s="3">
        <v>2</v>
      </c>
      <c r="Z34" s="4"/>
      <c r="AA34" s="4"/>
      <c r="AB34" s="3"/>
      <c r="AC34" s="3"/>
      <c r="AD34" s="3"/>
      <c r="AE34" s="3"/>
      <c r="AF34" s="3">
        <f t="shared" si="4"/>
        <v>3</v>
      </c>
      <c r="AG34" s="3"/>
      <c r="AH34" s="6">
        <v>48</v>
      </c>
      <c r="AI34" s="3" t="s">
        <v>678</v>
      </c>
    </row>
    <row r="35" spans="1:35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>
        <f>SUM(W3:W34)</f>
        <v>2778</v>
      </c>
      <c r="X35" s="3">
        <f>SUM(X3:X34)</f>
        <v>194</v>
      </c>
      <c r="Y35" s="3">
        <f>SUM(Y3:Y34)</f>
        <v>51</v>
      </c>
      <c r="Z35" s="4">
        <f>W35/(X35-Y35)</f>
        <v>19.426573426573427</v>
      </c>
      <c r="AA35" s="4"/>
      <c r="AB35" s="3">
        <f>SUM(AB3:AB34)</f>
        <v>3</v>
      </c>
      <c r="AC35" s="3">
        <f>SUM(AC3:AC34)</f>
        <v>10</v>
      </c>
      <c r="AD35" s="3">
        <f>SUM(AD3:AD34)</f>
        <v>23</v>
      </c>
      <c r="AE35" s="3">
        <f>SUM(AE3:AE34)</f>
        <v>69</v>
      </c>
      <c r="AF35" s="3">
        <f>SUM(AF3:AF34)</f>
        <v>263</v>
      </c>
      <c r="AG35" s="3"/>
      <c r="AH35" s="3"/>
    </row>
    <row r="36" spans="1:35" x14ac:dyDescent="0.25">
      <c r="A36" s="22"/>
      <c r="D36" s="24"/>
      <c r="N36" s="3"/>
      <c r="O36" s="3"/>
      <c r="P36" s="3"/>
      <c r="Q36" s="3"/>
      <c r="R36" s="3"/>
      <c r="S36" s="3"/>
      <c r="T36" s="3"/>
      <c r="U36" s="3"/>
      <c r="V36" s="3"/>
      <c r="W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1:35" x14ac:dyDescent="0.25">
      <c r="A37" s="3"/>
      <c r="D37" s="24"/>
      <c r="N37" s="3"/>
      <c r="O37" s="3"/>
      <c r="P37" s="3"/>
      <c r="Q37" s="3"/>
      <c r="R37" s="3"/>
      <c r="S37" s="3"/>
      <c r="T37" s="3"/>
      <c r="U37" s="3"/>
      <c r="V37" s="3"/>
      <c r="W37" s="6" t="s">
        <v>26</v>
      </c>
      <c r="X37" s="3"/>
      <c r="Y37" s="3"/>
      <c r="Z37" s="3"/>
      <c r="AA37" s="3"/>
      <c r="AB37" s="3"/>
      <c r="AC37" s="3"/>
      <c r="AD37" s="3"/>
      <c r="AE37" s="3"/>
      <c r="AG37" s="3"/>
      <c r="AH37" s="3"/>
    </row>
    <row r="38" spans="1:35" x14ac:dyDescent="0.25">
      <c r="A38" s="3"/>
      <c r="N38" s="3"/>
      <c r="O38" s="3"/>
      <c r="P38" s="3"/>
      <c r="Q38" s="3"/>
      <c r="R38" s="3"/>
      <c r="S38" s="3"/>
      <c r="T38" s="3"/>
      <c r="U38" s="3"/>
      <c r="V38" s="3"/>
      <c r="W38" s="6" t="s">
        <v>656</v>
      </c>
      <c r="X38" s="3"/>
      <c r="Y38" s="3"/>
      <c r="Z38" s="15" t="s">
        <v>865</v>
      </c>
      <c r="AA38" s="6" t="s">
        <v>32</v>
      </c>
      <c r="AB38" s="6"/>
      <c r="AC38" s="6"/>
      <c r="AD38" s="6" t="s">
        <v>866</v>
      </c>
      <c r="AE38" s="3"/>
      <c r="AG38" s="3"/>
      <c r="AH38" s="3"/>
    </row>
    <row r="39" spans="1:35" x14ac:dyDescent="0.25">
      <c r="A39" s="3"/>
      <c r="N39" s="3"/>
      <c r="O39" s="3"/>
      <c r="P39" s="3"/>
      <c r="Q39" s="3"/>
      <c r="R39" s="3"/>
      <c r="S39" s="3"/>
      <c r="T39" s="3"/>
      <c r="U39" s="3"/>
      <c r="V39" s="3"/>
      <c r="W39" s="6" t="s">
        <v>385</v>
      </c>
      <c r="X39" s="3"/>
      <c r="Y39" s="3"/>
      <c r="Z39" s="15" t="s">
        <v>83</v>
      </c>
      <c r="AA39" s="6" t="s">
        <v>32</v>
      </c>
      <c r="AB39" s="6"/>
      <c r="AC39" s="6"/>
      <c r="AD39" s="6" t="s">
        <v>722</v>
      </c>
      <c r="AE39" s="3"/>
      <c r="AG39" s="3"/>
      <c r="AH39" s="3"/>
    </row>
    <row r="40" spans="1:35" x14ac:dyDescent="0.25">
      <c r="A40" s="3"/>
      <c r="N40" s="3"/>
      <c r="O40" s="3"/>
      <c r="P40" s="3"/>
      <c r="Q40" s="3"/>
      <c r="R40" s="3"/>
      <c r="S40" s="3"/>
      <c r="T40" s="3"/>
      <c r="U40" s="3"/>
      <c r="V40" s="3"/>
      <c r="W40" s="6" t="s">
        <v>869</v>
      </c>
      <c r="X40" s="3"/>
      <c r="Y40" s="3"/>
      <c r="Z40" s="6">
        <v>100</v>
      </c>
      <c r="AA40" s="6" t="s">
        <v>68</v>
      </c>
      <c r="AB40" s="6"/>
      <c r="AC40" s="6"/>
      <c r="AD40" s="6" t="s">
        <v>480</v>
      </c>
      <c r="AE40" s="3"/>
      <c r="AG40" s="3"/>
      <c r="AH40" s="3"/>
    </row>
    <row r="41" spans="1:35" x14ac:dyDescent="0.25">
      <c r="A41" s="3"/>
      <c r="N41" s="3"/>
      <c r="O41" s="3"/>
      <c r="P41" s="3"/>
      <c r="Q41" s="3"/>
      <c r="R41" s="3"/>
      <c r="S41" s="3"/>
      <c r="T41" s="3"/>
      <c r="U41" s="3"/>
      <c r="V41" s="3"/>
      <c r="W41" s="6" t="s">
        <v>439</v>
      </c>
      <c r="X41" s="3"/>
      <c r="Y41" s="3"/>
      <c r="Z41" s="6">
        <v>94</v>
      </c>
      <c r="AA41" s="6" t="s">
        <v>877</v>
      </c>
      <c r="AB41" s="6"/>
      <c r="AC41" s="6"/>
      <c r="AD41" s="6" t="s">
        <v>878</v>
      </c>
      <c r="AE41" s="3"/>
      <c r="AG41" s="3"/>
      <c r="AH41" s="3"/>
    </row>
    <row r="42" spans="1:35" x14ac:dyDescent="0.25">
      <c r="A42" s="3"/>
      <c r="N42" s="3"/>
      <c r="O42" s="3"/>
      <c r="P42" s="3"/>
      <c r="Q42" s="3"/>
      <c r="R42" s="3"/>
      <c r="S42" s="3"/>
      <c r="T42" s="3"/>
      <c r="U42" s="3"/>
      <c r="V42" s="3"/>
      <c r="W42" s="6" t="s">
        <v>439</v>
      </c>
      <c r="X42" s="3"/>
      <c r="Y42" s="3"/>
      <c r="Z42" s="6">
        <v>72</v>
      </c>
      <c r="AA42" s="6" t="s">
        <v>874</v>
      </c>
      <c r="AB42" s="6"/>
      <c r="AC42" s="6"/>
      <c r="AD42" s="6" t="s">
        <v>72</v>
      </c>
      <c r="AE42" s="3"/>
      <c r="AG42" s="3"/>
      <c r="AH42" s="3"/>
    </row>
    <row r="43" spans="1:35" x14ac:dyDescent="0.25">
      <c r="A43" s="3"/>
      <c r="N43" s="3"/>
      <c r="O43" s="3"/>
      <c r="P43" s="3"/>
      <c r="Q43" s="3"/>
      <c r="R43" s="3"/>
      <c r="S43" s="3"/>
      <c r="T43" s="3"/>
      <c r="U43" s="3"/>
      <c r="V43" s="3"/>
      <c r="W43" s="6" t="s">
        <v>459</v>
      </c>
      <c r="X43" s="3"/>
      <c r="Y43" s="3"/>
      <c r="Z43" s="6">
        <v>65</v>
      </c>
      <c r="AA43" s="6" t="s">
        <v>879</v>
      </c>
      <c r="AB43" s="6"/>
      <c r="AC43" s="6"/>
      <c r="AD43" s="6" t="s">
        <v>327</v>
      </c>
      <c r="AE43" s="3"/>
      <c r="AG43" s="3"/>
      <c r="AH43" s="3"/>
    </row>
    <row r="44" spans="1:35" x14ac:dyDescent="0.25">
      <c r="A44" s="3"/>
      <c r="N44" s="3"/>
      <c r="O44" s="3"/>
      <c r="P44" s="3"/>
      <c r="Q44" s="3"/>
      <c r="R44" s="3"/>
      <c r="S44" s="3"/>
      <c r="T44" s="3"/>
      <c r="U44" s="3"/>
      <c r="V44" s="3"/>
      <c r="W44" s="6" t="s">
        <v>656</v>
      </c>
      <c r="X44" s="3"/>
      <c r="Y44" s="3"/>
      <c r="Z44" s="15" t="s">
        <v>22</v>
      </c>
      <c r="AA44" s="6" t="s">
        <v>68</v>
      </c>
      <c r="AB44" s="6"/>
      <c r="AC44" s="6"/>
      <c r="AD44" s="6" t="s">
        <v>875</v>
      </c>
      <c r="AE44" s="3"/>
      <c r="AG44" s="3"/>
      <c r="AH44" s="3"/>
    </row>
    <row r="45" spans="1:35" x14ac:dyDescent="0.25">
      <c r="A45" s="3"/>
      <c r="N45" s="3"/>
      <c r="O45" s="3"/>
      <c r="P45" s="3"/>
      <c r="Q45" s="3"/>
      <c r="R45" s="3"/>
      <c r="S45" s="3"/>
      <c r="T45" s="3"/>
      <c r="U45" s="3"/>
      <c r="V45" s="3"/>
      <c r="W45" s="6" t="s">
        <v>872</v>
      </c>
      <c r="X45" s="3"/>
      <c r="Y45" s="3"/>
      <c r="Z45" s="6">
        <v>56</v>
      </c>
      <c r="AA45" s="6" t="s">
        <v>463</v>
      </c>
      <c r="AB45" s="6"/>
      <c r="AC45" s="6"/>
      <c r="AD45" s="29" t="s">
        <v>70</v>
      </c>
      <c r="AE45" s="3"/>
      <c r="AG45" s="3"/>
      <c r="AH45" s="3"/>
    </row>
    <row r="46" spans="1:35" x14ac:dyDescent="0.25">
      <c r="A46" s="3"/>
      <c r="N46" s="3"/>
      <c r="O46" s="3"/>
      <c r="P46" s="3"/>
      <c r="Q46" s="3"/>
      <c r="R46" s="3"/>
      <c r="S46" s="3"/>
      <c r="T46" s="3"/>
      <c r="U46" s="3"/>
      <c r="V46" s="3"/>
      <c r="W46" s="6" t="s">
        <v>656</v>
      </c>
      <c r="X46" s="3"/>
      <c r="Y46" s="3"/>
      <c r="Z46" s="15" t="s">
        <v>127</v>
      </c>
      <c r="AA46" s="6" t="s">
        <v>155</v>
      </c>
      <c r="AB46" s="6"/>
      <c r="AC46" s="6"/>
      <c r="AD46" s="29" t="s">
        <v>664</v>
      </c>
      <c r="AE46" s="3"/>
      <c r="AG46" s="3"/>
      <c r="AH46" s="3"/>
    </row>
    <row r="47" spans="1:35" x14ac:dyDescent="0.25">
      <c r="A47" s="3"/>
      <c r="N47" s="3"/>
      <c r="O47" s="3"/>
      <c r="P47" s="3"/>
      <c r="Q47" s="3"/>
      <c r="R47" s="3"/>
      <c r="S47" s="3"/>
      <c r="T47" s="3"/>
      <c r="U47" s="3"/>
      <c r="V47" s="3"/>
      <c r="W47" s="6" t="s">
        <v>66</v>
      </c>
      <c r="X47" s="3"/>
      <c r="Y47" s="3"/>
      <c r="Z47" s="15">
        <v>52</v>
      </c>
      <c r="AA47" s="6" t="s">
        <v>32</v>
      </c>
      <c r="AB47" s="6"/>
      <c r="AC47" s="6"/>
      <c r="AD47" s="29" t="s">
        <v>722</v>
      </c>
      <c r="AE47" s="3"/>
      <c r="AG47" s="3"/>
      <c r="AH47" s="3"/>
    </row>
    <row r="48" spans="1:35" x14ac:dyDescent="0.25">
      <c r="A48" s="3"/>
      <c r="N48" s="3"/>
      <c r="O48" s="3"/>
      <c r="P48" s="3"/>
      <c r="Q48" s="3"/>
      <c r="R48" s="3"/>
      <c r="S48" s="3"/>
      <c r="T48" s="3"/>
      <c r="U48" s="3"/>
      <c r="V48" s="3"/>
      <c r="W48" s="6" t="s">
        <v>655</v>
      </c>
      <c r="X48" s="3"/>
      <c r="Y48" s="3"/>
      <c r="Z48" s="15" t="s">
        <v>390</v>
      </c>
      <c r="AA48" s="6" t="s">
        <v>879</v>
      </c>
      <c r="AB48" s="6"/>
      <c r="AC48" s="6"/>
      <c r="AD48" s="29" t="s">
        <v>327</v>
      </c>
      <c r="AE48" s="3"/>
      <c r="AG48" s="3"/>
      <c r="AH48" s="3"/>
    </row>
    <row r="49" spans="1:34" x14ac:dyDescent="0.25">
      <c r="A49" s="3"/>
      <c r="N49" s="3"/>
      <c r="O49" s="3"/>
      <c r="P49" s="3"/>
      <c r="Q49" s="3"/>
      <c r="R49" s="3"/>
      <c r="S49" s="3"/>
      <c r="T49" s="3"/>
      <c r="U49" s="3"/>
      <c r="V49" s="3"/>
      <c r="W49" s="6" t="s">
        <v>656</v>
      </c>
      <c r="X49" s="3"/>
      <c r="Y49" s="3"/>
      <c r="Z49" s="15" t="s">
        <v>390</v>
      </c>
      <c r="AA49" s="6" t="s">
        <v>879</v>
      </c>
      <c r="AB49" s="6"/>
      <c r="AC49" s="6"/>
      <c r="AD49" s="29" t="s">
        <v>327</v>
      </c>
      <c r="AE49" s="3"/>
      <c r="AG49" s="3"/>
      <c r="AH49" s="3"/>
    </row>
    <row r="50" spans="1:34" x14ac:dyDescent="0.25">
      <c r="A50" s="3"/>
      <c r="N50" s="3"/>
      <c r="O50" s="3"/>
      <c r="P50" s="3"/>
      <c r="Q50" s="3"/>
      <c r="R50" s="3"/>
      <c r="S50" s="3"/>
      <c r="T50" s="3"/>
      <c r="U50" s="3"/>
      <c r="V50" s="3"/>
      <c r="W50" s="6" t="s">
        <v>656</v>
      </c>
      <c r="X50" s="3"/>
      <c r="Y50" s="3"/>
      <c r="Z50" s="6">
        <v>50</v>
      </c>
      <c r="AA50" s="6" t="s">
        <v>68</v>
      </c>
      <c r="AB50" s="6"/>
      <c r="AC50" s="6"/>
      <c r="AD50" s="6" t="s">
        <v>480</v>
      </c>
      <c r="AE50" s="3"/>
      <c r="AG50" s="3"/>
      <c r="AH50" s="3"/>
    </row>
    <row r="51" spans="1:34" x14ac:dyDescent="0.25">
      <c r="A51" s="3"/>
      <c r="N51" s="3"/>
      <c r="O51" s="3"/>
      <c r="P51" s="3"/>
      <c r="Q51" s="3"/>
      <c r="R51" s="3"/>
      <c r="S51" s="3"/>
      <c r="T51" s="3"/>
      <c r="U51" s="3"/>
      <c r="V51" s="3"/>
      <c r="W51" s="6"/>
      <c r="X51" s="3"/>
      <c r="Y51" s="3"/>
      <c r="Z51" s="15"/>
      <c r="AA51" s="6"/>
      <c r="AB51" s="6"/>
      <c r="AC51" s="6"/>
      <c r="AD51" s="6"/>
      <c r="AE51" s="3"/>
      <c r="AG51" s="3"/>
      <c r="AH51" s="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39"/>
  <sheetViews>
    <sheetView workbookViewId="0">
      <pane xSplit="1" ySplit="2" topLeftCell="S24" activePane="bottomRight" state="frozen"/>
      <selection pane="topRight" activeCell="B1" sqref="B1"/>
      <selection pane="bottomLeft" activeCell="A3" sqref="A3"/>
      <selection pane="bottomRight" activeCell="S32" sqref="S32"/>
    </sheetView>
  </sheetViews>
  <sheetFormatPr defaultRowHeight="12.5" x14ac:dyDescent="0.25"/>
  <cols>
    <col min="2" max="18" width="3.36328125" hidden="1" customWidth="1"/>
    <col min="19" max="19" width="6.08984375" customWidth="1"/>
    <col min="20" max="20" width="4.54296875" customWidth="1"/>
    <col min="21" max="21" width="4.36328125" customWidth="1"/>
    <col min="22" max="22" width="6" customWidth="1"/>
    <col min="23" max="23" width="2.54296875" customWidth="1"/>
    <col min="24" max="24" width="4.54296875" customWidth="1"/>
    <col min="25" max="25" width="4.08984375" customWidth="1"/>
    <col min="26" max="26" width="4.36328125" customWidth="1"/>
    <col min="27" max="27" width="4.54296875" customWidth="1"/>
    <col min="28" max="28" width="4.36328125" customWidth="1"/>
    <col min="29" max="29" width="5.36328125" customWidth="1"/>
    <col min="31" max="31" width="4.90625" customWidth="1"/>
  </cols>
  <sheetData>
    <row r="1" spans="1:31" ht="15.5" x14ac:dyDescent="0.35">
      <c r="A1" s="8" t="s">
        <v>184</v>
      </c>
      <c r="B1" s="2"/>
      <c r="C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W1" s="3" t="s">
        <v>57</v>
      </c>
      <c r="X1" s="3"/>
      <c r="Y1" s="3"/>
      <c r="Z1" s="3"/>
      <c r="AB1" s="3"/>
      <c r="AC1" s="3"/>
    </row>
    <row r="2" spans="1:3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5" t="s">
        <v>0</v>
      </c>
      <c r="T2" s="5" t="s">
        <v>1</v>
      </c>
      <c r="U2" s="5" t="s">
        <v>2</v>
      </c>
      <c r="V2" s="5" t="s">
        <v>3</v>
      </c>
      <c r="W2" s="3"/>
      <c r="X2" s="5" t="s">
        <v>54</v>
      </c>
      <c r="Y2" s="5" t="s">
        <v>4</v>
      </c>
      <c r="Z2" s="5" t="s">
        <v>5</v>
      </c>
      <c r="AA2" s="3" t="s">
        <v>6</v>
      </c>
      <c r="AB2" s="3" t="s">
        <v>342</v>
      </c>
      <c r="AC2" s="3"/>
    </row>
    <row r="3" spans="1:31" x14ac:dyDescent="0.25">
      <c r="A3" s="3" t="s">
        <v>186</v>
      </c>
      <c r="B3" s="3">
        <v>32</v>
      </c>
      <c r="C3" s="3">
        <v>0</v>
      </c>
      <c r="D3" s="3">
        <v>39</v>
      </c>
      <c r="E3" s="3">
        <v>160</v>
      </c>
      <c r="F3" s="3">
        <v>0</v>
      </c>
      <c r="G3" s="3">
        <v>1</v>
      </c>
      <c r="H3" s="3">
        <v>18</v>
      </c>
      <c r="I3" s="3">
        <v>0</v>
      </c>
      <c r="J3" s="3">
        <v>35</v>
      </c>
      <c r="K3" s="3">
        <v>49</v>
      </c>
      <c r="L3" s="3">
        <v>24</v>
      </c>
      <c r="M3" s="3"/>
      <c r="N3" s="3"/>
      <c r="O3" s="3"/>
      <c r="P3" s="3"/>
      <c r="Q3" s="3"/>
      <c r="R3" s="3"/>
      <c r="S3" s="3">
        <f>SUM(B3:R3)</f>
        <v>358</v>
      </c>
      <c r="T3" s="3">
        <f>COUNT(B3:R3)</f>
        <v>11</v>
      </c>
      <c r="U3" s="3">
        <v>0</v>
      </c>
      <c r="V3" s="4">
        <f t="shared" ref="V3:V16" si="0">S3/(T3-U3)</f>
        <v>32.545454545454547</v>
      </c>
      <c r="W3" s="3"/>
      <c r="X3" s="3">
        <v>1</v>
      </c>
      <c r="Y3" s="3"/>
      <c r="Z3" s="3">
        <v>4</v>
      </c>
      <c r="AA3" s="3">
        <v>0</v>
      </c>
      <c r="AB3" s="3">
        <f t="shared" ref="AB3:AB16" si="1">T3+AA3</f>
        <v>11</v>
      </c>
      <c r="AC3" s="6">
        <v>23</v>
      </c>
      <c r="AD3" s="3"/>
      <c r="AE3" s="6"/>
    </row>
    <row r="4" spans="1:31" x14ac:dyDescent="0.25">
      <c r="A4" s="3" t="s">
        <v>10</v>
      </c>
      <c r="B4" s="6">
        <v>2</v>
      </c>
      <c r="C4" s="3">
        <v>15</v>
      </c>
      <c r="D4" s="3">
        <v>0</v>
      </c>
      <c r="E4" s="6">
        <v>8</v>
      </c>
      <c r="F4" s="3">
        <v>19</v>
      </c>
      <c r="G4" s="3">
        <v>16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>
        <f t="shared" ref="S4:S16" si="2">SUM(B4:R4)</f>
        <v>60</v>
      </c>
      <c r="T4" s="3">
        <f t="shared" ref="T4:T16" si="3">COUNT(B4:R4)</f>
        <v>6</v>
      </c>
      <c r="U4" s="3">
        <v>2</v>
      </c>
      <c r="V4" s="4">
        <f t="shared" si="0"/>
        <v>15</v>
      </c>
      <c r="W4" s="3"/>
      <c r="X4" s="3"/>
      <c r="Y4" s="3"/>
      <c r="Z4" s="3"/>
      <c r="AA4" s="3">
        <v>6</v>
      </c>
      <c r="AB4" s="3">
        <f t="shared" si="1"/>
        <v>12</v>
      </c>
      <c r="AC4" s="6">
        <v>30</v>
      </c>
      <c r="AD4" s="3"/>
      <c r="AE4" s="6"/>
    </row>
    <row r="5" spans="1:31" x14ac:dyDescent="0.25">
      <c r="A5" s="3" t="s">
        <v>171</v>
      </c>
      <c r="B5" s="3">
        <v>0</v>
      </c>
      <c r="C5" s="3">
        <v>5</v>
      </c>
      <c r="D5" s="3">
        <v>13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>
        <f t="shared" si="2"/>
        <v>18</v>
      </c>
      <c r="T5" s="3">
        <f t="shared" si="3"/>
        <v>3</v>
      </c>
      <c r="U5" s="3">
        <v>0</v>
      </c>
      <c r="V5" s="4">
        <f t="shared" si="0"/>
        <v>6</v>
      </c>
      <c r="W5" s="3"/>
      <c r="X5" s="3"/>
      <c r="Y5" s="3"/>
      <c r="Z5" s="3"/>
      <c r="AA5" s="3">
        <v>2</v>
      </c>
      <c r="AB5" s="3">
        <f t="shared" si="1"/>
        <v>5</v>
      </c>
      <c r="AC5" s="6">
        <v>45</v>
      </c>
      <c r="AD5" s="3"/>
      <c r="AE5" s="6"/>
    </row>
    <row r="6" spans="1:31" x14ac:dyDescent="0.25">
      <c r="A6" s="3" t="s">
        <v>12</v>
      </c>
      <c r="B6" s="3">
        <v>0</v>
      </c>
      <c r="C6" s="3">
        <v>20</v>
      </c>
      <c r="D6" s="3">
        <v>1</v>
      </c>
      <c r="E6" s="3">
        <v>0</v>
      </c>
      <c r="F6" s="3">
        <v>5</v>
      </c>
      <c r="G6" s="3">
        <v>0</v>
      </c>
      <c r="H6" s="3">
        <v>0</v>
      </c>
      <c r="I6" s="3">
        <v>18</v>
      </c>
      <c r="J6" s="3">
        <v>3</v>
      </c>
      <c r="K6" s="3"/>
      <c r="L6" s="3"/>
      <c r="M6" s="3"/>
      <c r="N6" s="3"/>
      <c r="O6" s="3"/>
      <c r="P6" s="3"/>
      <c r="Q6" s="3"/>
      <c r="R6" s="3"/>
      <c r="S6" s="3">
        <f t="shared" si="2"/>
        <v>47</v>
      </c>
      <c r="T6" s="3">
        <f t="shared" si="3"/>
        <v>9</v>
      </c>
      <c r="U6" s="3">
        <v>0</v>
      </c>
      <c r="V6" s="4">
        <f t="shared" si="0"/>
        <v>5.2222222222222223</v>
      </c>
      <c r="W6" s="3"/>
      <c r="X6" s="3"/>
      <c r="Y6" s="3"/>
      <c r="Z6" s="3"/>
      <c r="AA6" s="3">
        <v>0</v>
      </c>
      <c r="AB6" s="3">
        <f t="shared" si="1"/>
        <v>9</v>
      </c>
      <c r="AC6" s="6">
        <v>4</v>
      </c>
      <c r="AD6" s="3"/>
      <c r="AE6" s="6"/>
    </row>
    <row r="7" spans="1:31" x14ac:dyDescent="0.25">
      <c r="A7" s="3" t="s">
        <v>173</v>
      </c>
      <c r="B7" s="3">
        <v>6</v>
      </c>
      <c r="C7" s="3">
        <v>4</v>
      </c>
      <c r="D7" s="3">
        <v>11</v>
      </c>
      <c r="E7" s="3">
        <v>9</v>
      </c>
      <c r="F7" s="3">
        <v>7</v>
      </c>
      <c r="G7" s="3">
        <v>0</v>
      </c>
      <c r="H7" s="3">
        <v>29</v>
      </c>
      <c r="I7" s="3">
        <v>15</v>
      </c>
      <c r="J7" s="3"/>
      <c r="K7" s="3"/>
      <c r="L7" s="3"/>
      <c r="M7" s="3"/>
      <c r="N7" s="3"/>
      <c r="O7" s="3"/>
      <c r="P7" s="3"/>
      <c r="Q7" s="3"/>
      <c r="R7" s="3"/>
      <c r="S7" s="3">
        <f t="shared" si="2"/>
        <v>81</v>
      </c>
      <c r="T7" s="3">
        <f t="shared" si="3"/>
        <v>8</v>
      </c>
      <c r="U7" s="3">
        <v>0</v>
      </c>
      <c r="V7" s="4">
        <f t="shared" si="0"/>
        <v>10.125</v>
      </c>
      <c r="W7" s="3"/>
      <c r="X7" s="3"/>
      <c r="Y7" s="3"/>
      <c r="Z7" s="3">
        <v>1</v>
      </c>
      <c r="AA7" s="3">
        <v>0</v>
      </c>
      <c r="AB7" s="3">
        <f t="shared" si="1"/>
        <v>8</v>
      </c>
      <c r="AC7" s="6">
        <v>29</v>
      </c>
      <c r="AD7" s="3"/>
      <c r="AE7" s="6"/>
    </row>
    <row r="8" spans="1:31" x14ac:dyDescent="0.25">
      <c r="A8" s="3" t="s">
        <v>189</v>
      </c>
      <c r="B8" s="6">
        <v>4</v>
      </c>
      <c r="C8" s="3">
        <v>20</v>
      </c>
      <c r="D8" s="3">
        <v>2</v>
      </c>
      <c r="E8" s="6">
        <v>39</v>
      </c>
      <c r="F8" s="6">
        <v>12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>
        <f>SUM(B8:R8)</f>
        <v>77</v>
      </c>
      <c r="T8" s="3">
        <f>COUNT(B8:R8)</f>
        <v>5</v>
      </c>
      <c r="U8" s="3">
        <v>3</v>
      </c>
      <c r="V8" s="4">
        <f t="shared" si="0"/>
        <v>38.5</v>
      </c>
      <c r="W8" s="3"/>
      <c r="X8" s="3"/>
      <c r="Y8" s="3"/>
      <c r="Z8" s="3">
        <v>1</v>
      </c>
      <c r="AA8" s="3">
        <v>2</v>
      </c>
      <c r="AB8" s="3">
        <f t="shared" si="1"/>
        <v>7</v>
      </c>
      <c r="AC8" s="6">
        <v>32</v>
      </c>
      <c r="AD8" s="3"/>
      <c r="AE8" s="6"/>
    </row>
    <row r="9" spans="1:31" x14ac:dyDescent="0.25">
      <c r="A9" s="3" t="s">
        <v>14</v>
      </c>
      <c r="B9" s="6">
        <v>20</v>
      </c>
      <c r="C9" s="3">
        <v>0</v>
      </c>
      <c r="D9" s="3">
        <v>2</v>
      </c>
      <c r="E9" s="3">
        <v>4</v>
      </c>
      <c r="F9" s="3">
        <v>11</v>
      </c>
      <c r="G9" s="6">
        <v>9</v>
      </c>
      <c r="H9" s="3">
        <v>42</v>
      </c>
      <c r="I9" s="3"/>
      <c r="J9" s="3"/>
      <c r="K9" s="3"/>
      <c r="L9" s="3"/>
      <c r="M9" s="3"/>
      <c r="N9" s="3"/>
      <c r="O9" s="3"/>
      <c r="P9" s="3"/>
      <c r="Q9" s="3"/>
      <c r="R9" s="3"/>
      <c r="S9" s="3">
        <f t="shared" si="2"/>
        <v>88</v>
      </c>
      <c r="T9" s="3">
        <f t="shared" si="3"/>
        <v>7</v>
      </c>
      <c r="U9" s="3">
        <v>2</v>
      </c>
      <c r="V9" s="4">
        <f t="shared" si="0"/>
        <v>17.600000000000001</v>
      </c>
      <c r="W9" s="3"/>
      <c r="X9" s="3"/>
      <c r="Y9" s="3"/>
      <c r="Z9" s="3">
        <v>1</v>
      </c>
      <c r="AA9" s="3">
        <v>2</v>
      </c>
      <c r="AB9" s="3">
        <f t="shared" si="1"/>
        <v>9</v>
      </c>
      <c r="AC9" s="6">
        <v>46</v>
      </c>
      <c r="AD9" s="3"/>
      <c r="AE9" s="6"/>
    </row>
    <row r="10" spans="1:31" x14ac:dyDescent="0.25">
      <c r="A10" s="3" t="s">
        <v>172</v>
      </c>
      <c r="B10" s="3">
        <v>29</v>
      </c>
      <c r="C10" s="6">
        <v>51</v>
      </c>
      <c r="D10" s="3">
        <v>32</v>
      </c>
      <c r="E10" s="6">
        <v>5</v>
      </c>
      <c r="F10" s="3">
        <v>0</v>
      </c>
      <c r="G10" s="3">
        <v>19</v>
      </c>
      <c r="H10" s="6">
        <v>70</v>
      </c>
      <c r="I10" s="3">
        <v>8</v>
      </c>
      <c r="J10" s="6">
        <v>24</v>
      </c>
      <c r="K10" s="3">
        <v>59</v>
      </c>
      <c r="L10" s="3">
        <v>0</v>
      </c>
      <c r="M10" s="3"/>
      <c r="N10" s="3"/>
      <c r="O10" s="3"/>
      <c r="P10" s="3"/>
      <c r="Q10" s="3"/>
      <c r="R10" s="3"/>
      <c r="S10" s="3">
        <f t="shared" si="2"/>
        <v>297</v>
      </c>
      <c r="T10" s="3">
        <f t="shared" si="3"/>
        <v>11</v>
      </c>
      <c r="U10" s="3">
        <v>4</v>
      </c>
      <c r="V10" s="4">
        <f t="shared" si="0"/>
        <v>42.428571428571431</v>
      </c>
      <c r="W10" s="3"/>
      <c r="X10" s="3"/>
      <c r="Y10" s="3">
        <v>3</v>
      </c>
      <c r="Z10" s="3">
        <v>2</v>
      </c>
      <c r="AA10" s="3">
        <v>1</v>
      </c>
      <c r="AB10" s="3">
        <f t="shared" si="1"/>
        <v>12</v>
      </c>
      <c r="AC10" s="6">
        <v>11</v>
      </c>
      <c r="AD10" s="3"/>
      <c r="AE10" s="6"/>
    </row>
    <row r="11" spans="1:31" x14ac:dyDescent="0.25">
      <c r="A11" s="3" t="s">
        <v>187</v>
      </c>
      <c r="B11" s="3">
        <v>4</v>
      </c>
      <c r="C11" s="3">
        <v>3</v>
      </c>
      <c r="D11" s="3">
        <v>1</v>
      </c>
      <c r="E11" s="3">
        <v>5</v>
      </c>
      <c r="F11" s="3">
        <v>9</v>
      </c>
      <c r="G11" s="3">
        <v>1</v>
      </c>
      <c r="H11" s="3">
        <v>15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>
        <f t="shared" si="2"/>
        <v>38</v>
      </c>
      <c r="T11" s="3">
        <f t="shared" si="3"/>
        <v>7</v>
      </c>
      <c r="U11" s="3">
        <v>0</v>
      </c>
      <c r="V11" s="4">
        <f t="shared" si="0"/>
        <v>5.4285714285714288</v>
      </c>
      <c r="W11" s="3"/>
      <c r="X11" s="3"/>
      <c r="Y11" s="3"/>
      <c r="Z11" s="3"/>
      <c r="AA11" s="3"/>
      <c r="AB11" s="3">
        <f t="shared" si="1"/>
        <v>7</v>
      </c>
      <c r="AC11" s="6">
        <v>35</v>
      </c>
      <c r="AD11" s="3"/>
      <c r="AE11" s="6"/>
    </row>
    <row r="12" spans="1:31" x14ac:dyDescent="0.25">
      <c r="A12" s="3" t="s">
        <v>174</v>
      </c>
      <c r="B12" s="6">
        <v>6</v>
      </c>
      <c r="C12" s="3">
        <v>3</v>
      </c>
      <c r="D12" s="3">
        <v>1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>
        <f t="shared" si="2"/>
        <v>10</v>
      </c>
      <c r="T12" s="3">
        <f t="shared" si="3"/>
        <v>3</v>
      </c>
      <c r="U12" s="3">
        <v>1</v>
      </c>
      <c r="V12" s="4">
        <f t="shared" si="0"/>
        <v>5</v>
      </c>
      <c r="W12" s="3"/>
      <c r="X12" s="3"/>
      <c r="Y12" s="3"/>
      <c r="Z12" s="3"/>
      <c r="AA12" s="3">
        <v>5</v>
      </c>
      <c r="AB12" s="3">
        <f t="shared" si="1"/>
        <v>8</v>
      </c>
      <c r="AC12" s="6">
        <v>10</v>
      </c>
      <c r="AD12" s="3"/>
      <c r="AE12" s="6"/>
    </row>
    <row r="13" spans="1:31" x14ac:dyDescent="0.25">
      <c r="A13" s="3" t="s">
        <v>19</v>
      </c>
      <c r="B13" s="3">
        <v>1</v>
      </c>
      <c r="C13" s="3">
        <v>0</v>
      </c>
      <c r="D13" s="3">
        <v>3</v>
      </c>
      <c r="E13" s="6">
        <v>0</v>
      </c>
      <c r="F13" s="3">
        <v>21</v>
      </c>
      <c r="G13" s="3">
        <v>0</v>
      </c>
      <c r="H13" s="3">
        <v>14</v>
      </c>
      <c r="I13" s="3">
        <v>1</v>
      </c>
      <c r="J13" s="3"/>
      <c r="K13" s="3"/>
      <c r="L13" s="3"/>
      <c r="M13" s="3"/>
      <c r="N13" s="3"/>
      <c r="O13" s="3"/>
      <c r="P13" s="3"/>
      <c r="Q13" s="3"/>
      <c r="R13" s="3"/>
      <c r="S13" s="3">
        <f t="shared" si="2"/>
        <v>40</v>
      </c>
      <c r="T13" s="3">
        <f t="shared" si="3"/>
        <v>8</v>
      </c>
      <c r="U13" s="3">
        <v>1</v>
      </c>
      <c r="V13" s="4">
        <f t="shared" si="0"/>
        <v>5.7142857142857144</v>
      </c>
      <c r="W13" s="3"/>
      <c r="X13" s="3"/>
      <c r="Y13" s="3"/>
      <c r="Z13" s="3"/>
      <c r="AA13" s="3">
        <v>1</v>
      </c>
      <c r="AB13" s="3">
        <f t="shared" si="1"/>
        <v>9</v>
      </c>
      <c r="AC13" s="6">
        <v>8</v>
      </c>
      <c r="AD13" s="3"/>
      <c r="AE13" s="6"/>
    </row>
    <row r="14" spans="1:31" x14ac:dyDescent="0.25">
      <c r="A14" s="3" t="s">
        <v>163</v>
      </c>
      <c r="B14" s="3">
        <v>14</v>
      </c>
      <c r="C14" s="6">
        <v>11</v>
      </c>
      <c r="D14" s="3">
        <v>22</v>
      </c>
      <c r="E14" s="3">
        <v>11</v>
      </c>
      <c r="F14" s="3">
        <v>11</v>
      </c>
      <c r="G14" s="3">
        <v>2</v>
      </c>
      <c r="H14" s="3">
        <v>11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>
        <f t="shared" si="2"/>
        <v>82</v>
      </c>
      <c r="T14" s="3">
        <f t="shared" si="3"/>
        <v>7</v>
      </c>
      <c r="U14" s="3">
        <v>1</v>
      </c>
      <c r="V14" s="4">
        <f t="shared" si="0"/>
        <v>13.666666666666666</v>
      </c>
      <c r="W14" s="3"/>
      <c r="X14" s="3"/>
      <c r="Y14" s="3"/>
      <c r="Z14" s="3"/>
      <c r="AA14" s="3"/>
      <c r="AB14" s="3">
        <f t="shared" si="1"/>
        <v>7</v>
      </c>
      <c r="AC14" s="6">
        <v>7</v>
      </c>
      <c r="AD14" s="3"/>
      <c r="AE14" s="6"/>
    </row>
    <row r="15" spans="1:31" x14ac:dyDescent="0.25">
      <c r="A15" s="3" t="s">
        <v>52</v>
      </c>
      <c r="B15" s="3">
        <v>2</v>
      </c>
      <c r="C15" s="3">
        <v>6</v>
      </c>
      <c r="D15" s="3">
        <v>24</v>
      </c>
      <c r="E15" s="3">
        <v>1</v>
      </c>
      <c r="F15" s="3">
        <v>3</v>
      </c>
      <c r="G15" s="3">
        <v>7</v>
      </c>
      <c r="H15" s="3">
        <v>11</v>
      </c>
      <c r="I15" s="3">
        <v>2</v>
      </c>
      <c r="J15" s="3">
        <v>3</v>
      </c>
      <c r="K15" s="3"/>
      <c r="L15" s="3"/>
      <c r="M15" s="3"/>
      <c r="N15" s="3"/>
      <c r="O15" s="3"/>
      <c r="P15" s="3"/>
      <c r="Q15" s="3"/>
      <c r="R15" s="3"/>
      <c r="S15" s="3">
        <f t="shared" si="2"/>
        <v>59</v>
      </c>
      <c r="T15" s="3">
        <f t="shared" si="3"/>
        <v>9</v>
      </c>
      <c r="U15" s="3">
        <v>0</v>
      </c>
      <c r="V15" s="4">
        <f t="shared" si="0"/>
        <v>6.5555555555555554</v>
      </c>
      <c r="W15" s="3"/>
      <c r="X15" s="3"/>
      <c r="Y15" s="3"/>
      <c r="Z15" s="3"/>
      <c r="AA15" s="3">
        <v>0</v>
      </c>
      <c r="AB15" s="3">
        <f t="shared" si="1"/>
        <v>9</v>
      </c>
      <c r="AC15" s="6">
        <v>1</v>
      </c>
      <c r="AD15" s="3"/>
      <c r="AE15" s="6"/>
    </row>
    <row r="16" spans="1:31" x14ac:dyDescent="0.25">
      <c r="A16" s="3" t="s">
        <v>188</v>
      </c>
      <c r="B16" s="3">
        <v>1</v>
      </c>
      <c r="C16" s="3">
        <v>5</v>
      </c>
      <c r="D16" s="6">
        <v>4</v>
      </c>
      <c r="E16" s="6">
        <v>1</v>
      </c>
      <c r="F16" s="3">
        <v>0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>
        <f t="shared" si="2"/>
        <v>11</v>
      </c>
      <c r="T16" s="3">
        <f t="shared" si="3"/>
        <v>5</v>
      </c>
      <c r="U16" s="3">
        <v>2</v>
      </c>
      <c r="V16" s="4">
        <f t="shared" si="0"/>
        <v>3.6666666666666665</v>
      </c>
      <c r="W16" s="3"/>
      <c r="X16" s="3"/>
      <c r="Y16" s="3"/>
      <c r="Z16" s="3"/>
      <c r="AA16" s="3">
        <v>6</v>
      </c>
      <c r="AB16" s="3">
        <f t="shared" si="1"/>
        <v>11</v>
      </c>
      <c r="AC16" s="6">
        <v>44</v>
      </c>
      <c r="AD16" s="3"/>
      <c r="AE16" s="6"/>
    </row>
    <row r="17" spans="1:31" x14ac:dyDescent="0.25">
      <c r="A17" s="6" t="s">
        <v>42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4"/>
      <c r="W17" s="3"/>
      <c r="X17" s="3"/>
      <c r="Y17" s="3"/>
      <c r="Z17" s="3"/>
      <c r="AA17" s="3"/>
      <c r="AB17" s="3"/>
      <c r="AC17" s="6"/>
      <c r="AD17" s="3"/>
      <c r="AE17" s="6"/>
    </row>
    <row r="18" spans="1:31" x14ac:dyDescent="0.25">
      <c r="A18" s="3" t="s">
        <v>185</v>
      </c>
      <c r="B18" s="3">
        <v>6</v>
      </c>
      <c r="C18" s="3">
        <v>1</v>
      </c>
      <c r="D18" s="3">
        <v>11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>
        <f>SUM(B18:R18)</f>
        <v>18</v>
      </c>
      <c r="T18" s="3">
        <f>COUNT(B18:R18)</f>
        <v>3</v>
      </c>
      <c r="U18" s="3"/>
      <c r="V18" s="4"/>
      <c r="W18" s="3"/>
      <c r="X18" s="3"/>
      <c r="Y18" s="3"/>
      <c r="Z18" s="3"/>
      <c r="AA18" s="3"/>
      <c r="AB18" s="3">
        <f t="shared" ref="AB18:AB31" si="4">T18+AA18</f>
        <v>3</v>
      </c>
      <c r="AC18" s="6">
        <v>36</v>
      </c>
      <c r="AD18" s="3"/>
      <c r="AE18" s="6"/>
    </row>
    <row r="19" spans="1:31" x14ac:dyDescent="0.25">
      <c r="A19" s="3" t="s">
        <v>179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>
        <f>SUM(B19:R19)</f>
        <v>0</v>
      </c>
      <c r="T19" s="3">
        <f>COUNT(B19:R19)</f>
        <v>0</v>
      </c>
      <c r="U19" s="3"/>
      <c r="V19" s="4"/>
      <c r="W19" s="3"/>
      <c r="X19" s="3"/>
      <c r="Y19" s="3"/>
      <c r="Z19" s="3"/>
      <c r="AA19" s="3">
        <v>1</v>
      </c>
      <c r="AB19" s="3">
        <f t="shared" si="4"/>
        <v>1</v>
      </c>
      <c r="AC19" s="6">
        <v>49</v>
      </c>
      <c r="AD19" s="3"/>
      <c r="AE19" s="6"/>
    </row>
    <row r="20" spans="1:31" x14ac:dyDescent="0.25">
      <c r="A20" s="3" t="s">
        <v>194</v>
      </c>
      <c r="B20" s="6">
        <v>0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>
        <f t="shared" ref="S20:S30" si="5">SUM(B20:R20)</f>
        <v>0</v>
      </c>
      <c r="T20" s="3">
        <f t="shared" ref="T20:T30" si="6">COUNT(B20:R20)</f>
        <v>1</v>
      </c>
      <c r="U20" s="3">
        <v>1</v>
      </c>
      <c r="V20" s="4"/>
      <c r="W20" s="3"/>
      <c r="X20" s="3"/>
      <c r="Y20" s="3"/>
      <c r="Z20" s="3"/>
      <c r="AA20" s="3"/>
      <c r="AB20" s="3">
        <f t="shared" si="4"/>
        <v>1</v>
      </c>
      <c r="AC20" s="6">
        <v>2</v>
      </c>
      <c r="AD20" s="3"/>
      <c r="AE20" s="6"/>
    </row>
    <row r="21" spans="1:31" x14ac:dyDescent="0.25">
      <c r="A21" s="3" t="s">
        <v>190</v>
      </c>
      <c r="B21" s="3">
        <v>5</v>
      </c>
      <c r="C21" s="3">
        <v>4</v>
      </c>
      <c r="D21" s="3">
        <v>3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>
        <f t="shared" si="5"/>
        <v>12</v>
      </c>
      <c r="T21" s="3">
        <f t="shared" si="6"/>
        <v>3</v>
      </c>
      <c r="U21" s="3"/>
      <c r="V21" s="4"/>
      <c r="W21" s="3"/>
      <c r="X21" s="3"/>
      <c r="Y21" s="3"/>
      <c r="Z21" s="3"/>
      <c r="AA21" s="3"/>
      <c r="AB21" s="3">
        <f t="shared" si="4"/>
        <v>3</v>
      </c>
      <c r="AC21" s="6">
        <v>43</v>
      </c>
      <c r="AD21" s="3"/>
      <c r="AE21" s="6"/>
    </row>
    <row r="22" spans="1:31" x14ac:dyDescent="0.25">
      <c r="A22" s="3" t="s">
        <v>191</v>
      </c>
      <c r="B22" s="3">
        <v>0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>
        <f t="shared" si="5"/>
        <v>0</v>
      </c>
      <c r="T22" s="3">
        <f t="shared" si="6"/>
        <v>1</v>
      </c>
      <c r="U22" s="3"/>
      <c r="V22" s="4"/>
      <c r="W22" s="3"/>
      <c r="X22" s="3"/>
      <c r="Y22" s="3"/>
      <c r="Z22" s="3"/>
      <c r="AA22" s="3"/>
      <c r="AB22" s="3">
        <f t="shared" si="4"/>
        <v>1</v>
      </c>
      <c r="AC22" s="6">
        <v>54</v>
      </c>
      <c r="AD22" s="3"/>
      <c r="AE22" s="6"/>
    </row>
    <row r="23" spans="1:31" x14ac:dyDescent="0.25">
      <c r="A23" s="3" t="s">
        <v>176</v>
      </c>
      <c r="B23" s="3">
        <v>34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>
        <f t="shared" si="5"/>
        <v>34</v>
      </c>
      <c r="T23" s="3">
        <f t="shared" si="6"/>
        <v>1</v>
      </c>
      <c r="U23" s="3"/>
      <c r="V23" s="4"/>
      <c r="W23" s="3"/>
      <c r="X23" s="3"/>
      <c r="Y23" s="3"/>
      <c r="Z23" s="3">
        <v>1</v>
      </c>
      <c r="AA23" s="3"/>
      <c r="AB23" s="3">
        <f t="shared" si="4"/>
        <v>1</v>
      </c>
      <c r="AC23" s="6">
        <v>51</v>
      </c>
      <c r="AD23" s="3"/>
      <c r="AE23" s="6"/>
    </row>
    <row r="24" spans="1:31" x14ac:dyDescent="0.25">
      <c r="A24" s="3" t="s">
        <v>192</v>
      </c>
      <c r="B24" s="6">
        <v>1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>
        <f t="shared" si="5"/>
        <v>1</v>
      </c>
      <c r="T24" s="3">
        <f t="shared" si="6"/>
        <v>1</v>
      </c>
      <c r="U24" s="3">
        <v>1</v>
      </c>
      <c r="V24" s="4"/>
      <c r="W24" s="3"/>
      <c r="X24" s="3"/>
      <c r="Y24" s="3"/>
      <c r="Z24" s="3"/>
      <c r="AA24" s="3"/>
      <c r="AB24" s="3">
        <f t="shared" si="4"/>
        <v>1</v>
      </c>
      <c r="AC24" s="6">
        <v>55</v>
      </c>
      <c r="AD24" s="6"/>
      <c r="AE24" s="6"/>
    </row>
    <row r="25" spans="1:31" x14ac:dyDescent="0.25">
      <c r="A25" s="3" t="s">
        <v>193</v>
      </c>
      <c r="B25" s="3">
        <v>0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>
        <f t="shared" si="5"/>
        <v>0</v>
      </c>
      <c r="T25" s="3">
        <f t="shared" si="6"/>
        <v>1</v>
      </c>
      <c r="U25" s="3"/>
      <c r="V25" s="4"/>
      <c r="W25" s="3"/>
      <c r="X25" s="3"/>
      <c r="Y25" s="3"/>
      <c r="Z25" s="3"/>
      <c r="AA25" s="3"/>
      <c r="AB25" s="3">
        <f t="shared" si="4"/>
        <v>1</v>
      </c>
      <c r="AC25" s="6">
        <v>9</v>
      </c>
      <c r="AD25" s="3"/>
      <c r="AE25" s="6"/>
    </row>
    <row r="26" spans="1:31" x14ac:dyDescent="0.25">
      <c r="A26" s="3" t="s">
        <v>195</v>
      </c>
      <c r="B26" s="3">
        <v>13</v>
      </c>
      <c r="C26" s="3">
        <v>0</v>
      </c>
      <c r="D26" s="3">
        <v>3</v>
      </c>
      <c r="E26" s="3">
        <v>0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>
        <f t="shared" si="5"/>
        <v>16</v>
      </c>
      <c r="T26" s="3">
        <f t="shared" si="6"/>
        <v>4</v>
      </c>
      <c r="U26" s="3"/>
      <c r="V26" s="4"/>
      <c r="W26" s="3"/>
      <c r="X26" s="3"/>
      <c r="Y26" s="3"/>
      <c r="Z26" s="3"/>
      <c r="AA26" s="3"/>
      <c r="AB26" s="3">
        <f t="shared" si="4"/>
        <v>4</v>
      </c>
      <c r="AC26" s="6">
        <v>47</v>
      </c>
      <c r="AD26" s="3"/>
      <c r="AE26" s="6"/>
    </row>
    <row r="27" spans="1:31" x14ac:dyDescent="0.25">
      <c r="A27" s="3" t="s">
        <v>18</v>
      </c>
      <c r="B27" s="3">
        <v>0</v>
      </c>
      <c r="C27" s="6">
        <v>6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>
        <f t="shared" si="5"/>
        <v>6</v>
      </c>
      <c r="T27" s="3">
        <f t="shared" si="6"/>
        <v>2</v>
      </c>
      <c r="U27" s="3">
        <v>1</v>
      </c>
      <c r="V27" s="4"/>
      <c r="W27" s="3"/>
      <c r="X27" s="3"/>
      <c r="Y27" s="3"/>
      <c r="Z27" s="3"/>
      <c r="AA27" s="3"/>
      <c r="AB27" s="3">
        <f t="shared" si="4"/>
        <v>2</v>
      </c>
      <c r="AC27" s="6">
        <v>52</v>
      </c>
      <c r="AD27" s="3"/>
      <c r="AE27" s="6"/>
    </row>
    <row r="28" spans="1:31" x14ac:dyDescent="0.25">
      <c r="A28" s="3" t="s">
        <v>164</v>
      </c>
      <c r="B28" s="3">
        <v>0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>
        <f t="shared" si="5"/>
        <v>0</v>
      </c>
      <c r="T28" s="3">
        <f t="shared" si="6"/>
        <v>1</v>
      </c>
      <c r="U28" s="3"/>
      <c r="V28" s="4"/>
      <c r="W28" s="3"/>
      <c r="X28" s="3"/>
      <c r="Y28" s="3"/>
      <c r="Z28" s="3"/>
      <c r="AA28" s="3"/>
      <c r="AB28" s="3">
        <f t="shared" si="4"/>
        <v>1</v>
      </c>
      <c r="AC28" s="6">
        <v>53</v>
      </c>
      <c r="AD28" s="3"/>
      <c r="AE28" s="6"/>
    </row>
    <row r="29" spans="1:31" x14ac:dyDescent="0.25">
      <c r="A29" s="3" t="s">
        <v>165</v>
      </c>
      <c r="B29" s="6">
        <v>36</v>
      </c>
      <c r="C29" s="3">
        <v>23</v>
      </c>
      <c r="D29" s="3">
        <v>9</v>
      </c>
      <c r="E29" s="3">
        <v>19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>
        <f t="shared" si="5"/>
        <v>87</v>
      </c>
      <c r="T29" s="3">
        <f t="shared" si="6"/>
        <v>4</v>
      </c>
      <c r="U29" s="3">
        <v>1</v>
      </c>
      <c r="V29" s="4"/>
      <c r="W29" s="3"/>
      <c r="X29" s="3"/>
      <c r="Y29" s="3"/>
      <c r="Z29" s="3">
        <v>1</v>
      </c>
      <c r="AA29" s="3"/>
      <c r="AB29" s="3">
        <f t="shared" si="4"/>
        <v>4</v>
      </c>
      <c r="AC29" s="6">
        <v>27</v>
      </c>
      <c r="AD29" s="3"/>
      <c r="AE29" s="6"/>
    </row>
    <row r="30" spans="1:31" x14ac:dyDescent="0.25">
      <c r="A30" s="3" t="s">
        <v>166</v>
      </c>
      <c r="B30" s="3">
        <v>2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>
        <f t="shared" si="5"/>
        <v>2</v>
      </c>
      <c r="T30" s="3">
        <f t="shared" si="6"/>
        <v>1</v>
      </c>
      <c r="U30" s="3"/>
      <c r="V30" s="4"/>
      <c r="W30" s="3"/>
      <c r="X30" s="3"/>
      <c r="Y30" s="3"/>
      <c r="Z30" s="3"/>
      <c r="AA30" s="3">
        <v>1</v>
      </c>
      <c r="AB30" s="3">
        <f t="shared" si="4"/>
        <v>2</v>
      </c>
      <c r="AC30" s="6">
        <v>50</v>
      </c>
      <c r="AD30" s="3"/>
      <c r="AE30" s="6"/>
    </row>
    <row r="31" spans="1:31" x14ac:dyDescent="0.25">
      <c r="A31" s="3" t="s">
        <v>116</v>
      </c>
      <c r="B31" s="3">
        <v>28</v>
      </c>
      <c r="C31" s="6">
        <v>10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>
        <f>SUM(B31:R31)</f>
        <v>38</v>
      </c>
      <c r="T31" s="3">
        <f>COUNT(B31:R31)</f>
        <v>2</v>
      </c>
      <c r="U31" s="3">
        <v>1</v>
      </c>
      <c r="V31" s="4"/>
      <c r="W31" s="3"/>
      <c r="X31" s="3"/>
      <c r="Y31" s="3"/>
      <c r="Z31" s="3">
        <v>1</v>
      </c>
      <c r="AA31" s="3">
        <v>1</v>
      </c>
      <c r="AB31" s="3">
        <f t="shared" si="4"/>
        <v>3</v>
      </c>
      <c r="AC31" s="6">
        <v>48</v>
      </c>
      <c r="AD31" s="3"/>
      <c r="AE31" s="6"/>
    </row>
    <row r="32" spans="1:3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>
        <f>SUM(S3:S31)</f>
        <v>1480</v>
      </c>
      <c r="T32" s="3">
        <f>SUM(T3:T31)</f>
        <v>124</v>
      </c>
      <c r="U32" s="3">
        <f>SUM(U3:U31)</f>
        <v>21</v>
      </c>
      <c r="V32" s="4">
        <f>S32/(T32-U32)</f>
        <v>14.368932038834952</v>
      </c>
      <c r="W32" s="3"/>
      <c r="X32" s="3">
        <f>SUM(X3:X31)</f>
        <v>1</v>
      </c>
      <c r="Y32" s="3">
        <f>SUM(Y3:Y31)</f>
        <v>3</v>
      </c>
      <c r="Z32" s="3">
        <f>SUM(Z3:Z31)</f>
        <v>12</v>
      </c>
      <c r="AA32" s="3">
        <f>SUM(AA3:AA31)</f>
        <v>28</v>
      </c>
      <c r="AB32" s="3">
        <f>SUM(AB3:AB31)</f>
        <v>152</v>
      </c>
      <c r="AC32" s="3"/>
      <c r="AD32" s="3"/>
      <c r="AE32" s="6"/>
    </row>
    <row r="33" spans="1:3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6"/>
    </row>
    <row r="34" spans="1:3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6"/>
    </row>
    <row r="35" spans="1:3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T35" s="6" t="s">
        <v>26</v>
      </c>
      <c r="U35" s="3"/>
      <c r="V35" s="3"/>
      <c r="W35" s="3"/>
      <c r="X35" s="3"/>
      <c r="Y35" s="3"/>
      <c r="Z35" s="3"/>
      <c r="AA35" s="3"/>
      <c r="AB35" s="3"/>
      <c r="AC35" s="3"/>
      <c r="AD35" s="3"/>
      <c r="AE35" s="6"/>
    </row>
    <row r="36" spans="1:3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U36" s="5" t="s">
        <v>196</v>
      </c>
      <c r="V36" s="5">
        <v>160</v>
      </c>
      <c r="W36" s="3"/>
      <c r="X36" s="3" t="s">
        <v>201</v>
      </c>
      <c r="Y36" s="3"/>
      <c r="Z36" s="3"/>
      <c r="AA36" s="3" t="s">
        <v>202</v>
      </c>
      <c r="AB36" s="3"/>
      <c r="AC36" s="3"/>
      <c r="AD36" s="3"/>
      <c r="AE36" s="6"/>
    </row>
    <row r="37" spans="1:3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U37" s="5" t="s">
        <v>197</v>
      </c>
      <c r="V37" s="5" t="s">
        <v>198</v>
      </c>
      <c r="W37" s="3"/>
      <c r="X37" s="3" t="s">
        <v>203</v>
      </c>
      <c r="Y37" s="3"/>
      <c r="Z37" s="3"/>
      <c r="AA37" s="3" t="s">
        <v>204</v>
      </c>
      <c r="AB37" s="3"/>
      <c r="AC37" s="3"/>
    </row>
    <row r="38" spans="1:3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U38" s="5" t="s">
        <v>197</v>
      </c>
      <c r="V38" s="5">
        <v>59</v>
      </c>
      <c r="X38" s="3" t="s">
        <v>205</v>
      </c>
      <c r="AA38" s="3" t="s">
        <v>206</v>
      </c>
      <c r="AB38" s="3"/>
      <c r="AC38" s="3"/>
    </row>
    <row r="39" spans="1:3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U39" s="5" t="s">
        <v>197</v>
      </c>
      <c r="V39" s="5" t="s">
        <v>199</v>
      </c>
      <c r="W39" s="3"/>
      <c r="X39" s="3" t="s">
        <v>200</v>
      </c>
      <c r="AA39" s="3" t="s">
        <v>88</v>
      </c>
      <c r="AB39" s="3"/>
      <c r="AC39" s="3"/>
    </row>
  </sheetData>
  <phoneticPr fontId="10" type="noConversion"/>
  <pageMargins left="1.1417322834645669" right="0.74803149606299213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AN70"/>
  <sheetViews>
    <sheetView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V20" sqref="V20"/>
    </sheetView>
  </sheetViews>
  <sheetFormatPr defaultRowHeight="12.5" x14ac:dyDescent="0.25"/>
  <cols>
    <col min="1" max="1" width="10" customWidth="1"/>
    <col min="2" max="31" width="4.6328125" customWidth="1"/>
    <col min="32" max="32" width="3" customWidth="1"/>
    <col min="33" max="37" width="4.6328125" customWidth="1"/>
    <col min="38" max="38" width="3" customWidth="1"/>
    <col min="39" max="39" width="7.1796875" customWidth="1"/>
  </cols>
  <sheetData>
    <row r="1" spans="1:40" ht="15.5" x14ac:dyDescent="0.35">
      <c r="A1" s="8" t="s">
        <v>885</v>
      </c>
      <c r="B1" s="2"/>
      <c r="C1" s="2"/>
      <c r="D1" s="3"/>
      <c r="E1" s="3"/>
      <c r="F1" s="3"/>
      <c r="G1" s="3"/>
      <c r="H1" s="30" t="s">
        <v>925</v>
      </c>
      <c r="I1" s="3"/>
      <c r="J1" s="3"/>
      <c r="K1" s="22"/>
      <c r="L1" s="2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H1" s="3"/>
      <c r="AI1" s="3" t="s">
        <v>57</v>
      </c>
      <c r="AJ1" s="3"/>
      <c r="AK1" s="3"/>
      <c r="AL1" s="3"/>
      <c r="AM1" s="3"/>
    </row>
    <row r="2" spans="1:40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5" t="s">
        <v>0</v>
      </c>
      <c r="AC2" s="5" t="s">
        <v>1</v>
      </c>
      <c r="AD2" s="5" t="s">
        <v>2</v>
      </c>
      <c r="AE2" s="3" t="s">
        <v>3</v>
      </c>
      <c r="AF2" s="3"/>
      <c r="AG2" s="5" t="s">
        <v>54</v>
      </c>
      <c r="AH2" s="5" t="s">
        <v>4</v>
      </c>
      <c r="AI2" s="5" t="s">
        <v>5</v>
      </c>
      <c r="AJ2" s="5" t="s">
        <v>6</v>
      </c>
      <c r="AK2" s="3" t="s">
        <v>342</v>
      </c>
      <c r="AL2" s="3"/>
      <c r="AM2" s="3"/>
    </row>
    <row r="3" spans="1:40" x14ac:dyDescent="0.25">
      <c r="A3" s="3" t="s">
        <v>775</v>
      </c>
      <c r="B3" s="11">
        <v>33</v>
      </c>
      <c r="C3" s="11">
        <v>45</v>
      </c>
      <c r="D3" s="11">
        <v>55</v>
      </c>
      <c r="E3" s="11">
        <v>16</v>
      </c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3">
        <f>SUM(B3:AA3)</f>
        <v>149</v>
      </c>
      <c r="AC3" s="3">
        <f>COUNT(B3:AA3)</f>
        <v>4</v>
      </c>
      <c r="AD3" s="3"/>
      <c r="AE3" s="4">
        <f>AB3/(AC3-AD3)</f>
        <v>37.25</v>
      </c>
      <c r="AH3" s="3">
        <v>1</v>
      </c>
      <c r="AI3" s="3">
        <v>2</v>
      </c>
      <c r="AJ3" s="3">
        <v>1</v>
      </c>
      <c r="AK3" s="3">
        <f t="shared" ref="AK3:AK27" si="0">AC3+AJ3</f>
        <v>5</v>
      </c>
      <c r="AL3" s="3"/>
      <c r="AM3" s="6">
        <v>179</v>
      </c>
      <c r="AN3" s="3" t="s">
        <v>775</v>
      </c>
    </row>
    <row r="4" spans="1:40" x14ac:dyDescent="0.25">
      <c r="A4" s="3" t="s">
        <v>727</v>
      </c>
      <c r="B4" s="25">
        <v>6</v>
      </c>
      <c r="C4" s="11">
        <v>9</v>
      </c>
      <c r="D4" s="11">
        <v>5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3">
        <f t="shared" ref="AB4:AB26" si="1">SUM(B4:AA4)</f>
        <v>20</v>
      </c>
      <c r="AC4" s="3">
        <f t="shared" ref="AC4:AC26" si="2">COUNT(B4:AA4)</f>
        <v>3</v>
      </c>
      <c r="AD4" s="3">
        <v>1</v>
      </c>
      <c r="AE4" s="4">
        <f>AB4/(AC4-AD4)</f>
        <v>10</v>
      </c>
      <c r="AF4" s="4"/>
      <c r="AG4" s="3"/>
      <c r="AH4" s="3"/>
      <c r="AI4" s="3"/>
      <c r="AJ4" s="3">
        <v>7</v>
      </c>
      <c r="AK4" s="3">
        <f t="shared" si="0"/>
        <v>10</v>
      </c>
      <c r="AL4" s="3"/>
      <c r="AM4" s="6">
        <v>175</v>
      </c>
      <c r="AN4" s="3" t="s">
        <v>727</v>
      </c>
    </row>
    <row r="5" spans="1:40" x14ac:dyDescent="0.25">
      <c r="A5" s="3" t="s">
        <v>871</v>
      </c>
      <c r="B5" s="11">
        <v>3</v>
      </c>
      <c r="C5" s="11">
        <v>0</v>
      </c>
      <c r="D5" s="11">
        <v>0</v>
      </c>
      <c r="E5" s="25">
        <v>0</v>
      </c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3">
        <f t="shared" si="1"/>
        <v>3</v>
      </c>
      <c r="AC5" s="3">
        <f t="shared" si="2"/>
        <v>4</v>
      </c>
      <c r="AD5" s="3">
        <v>1</v>
      </c>
      <c r="AE5" s="4">
        <f>AB5/(AC5-AD5)</f>
        <v>1</v>
      </c>
      <c r="AI5" s="3"/>
      <c r="AJ5" s="3">
        <v>3</v>
      </c>
      <c r="AK5" s="3">
        <f t="shared" si="0"/>
        <v>7</v>
      </c>
      <c r="AL5" s="3"/>
      <c r="AM5" s="6">
        <v>192</v>
      </c>
      <c r="AN5" s="3" t="s">
        <v>777</v>
      </c>
    </row>
    <row r="6" spans="1:40" x14ac:dyDescent="0.25">
      <c r="A6" s="3" t="s">
        <v>868</v>
      </c>
      <c r="B6" s="11">
        <v>16</v>
      </c>
      <c r="C6" s="11">
        <v>12</v>
      </c>
      <c r="D6" s="11">
        <v>34</v>
      </c>
      <c r="E6" s="11">
        <v>6</v>
      </c>
      <c r="F6" s="11">
        <v>15</v>
      </c>
      <c r="G6" s="11">
        <v>14</v>
      </c>
      <c r="H6" s="11">
        <v>41</v>
      </c>
      <c r="I6" s="11">
        <v>7</v>
      </c>
      <c r="J6" s="11">
        <v>3</v>
      </c>
      <c r="K6" s="11">
        <v>19</v>
      </c>
      <c r="L6" s="11">
        <v>11</v>
      </c>
      <c r="M6" s="11">
        <v>6</v>
      </c>
      <c r="N6" s="11">
        <v>46</v>
      </c>
      <c r="O6" s="11">
        <v>38</v>
      </c>
      <c r="P6" s="11">
        <v>3</v>
      </c>
      <c r="Q6" s="25">
        <v>9</v>
      </c>
      <c r="R6" s="11">
        <v>12</v>
      </c>
      <c r="S6" s="11"/>
      <c r="T6" s="11"/>
      <c r="U6" s="11"/>
      <c r="V6" s="11"/>
      <c r="W6" s="11"/>
      <c r="X6" s="11"/>
      <c r="Y6" s="11"/>
      <c r="Z6" s="11"/>
      <c r="AA6" s="11"/>
      <c r="AB6" s="3">
        <f t="shared" si="1"/>
        <v>292</v>
      </c>
      <c r="AC6" s="3">
        <f t="shared" si="2"/>
        <v>17</v>
      </c>
      <c r="AD6" s="3">
        <v>1</v>
      </c>
      <c r="AE6" s="4">
        <f>AB6/(AC6-AD6)</f>
        <v>18.25</v>
      </c>
      <c r="AG6" s="3"/>
      <c r="AI6" s="3">
        <v>4</v>
      </c>
      <c r="AJ6" s="3"/>
      <c r="AK6" s="3">
        <f t="shared" si="0"/>
        <v>17</v>
      </c>
      <c r="AL6" s="3"/>
      <c r="AM6" s="6">
        <v>208</v>
      </c>
      <c r="AN6" s="3" t="s">
        <v>868</v>
      </c>
    </row>
    <row r="7" spans="1:40" x14ac:dyDescent="0.25">
      <c r="A7" s="3" t="s">
        <v>494</v>
      </c>
      <c r="B7" s="25">
        <v>0</v>
      </c>
      <c r="C7" s="11">
        <v>1</v>
      </c>
      <c r="D7" s="25">
        <v>12</v>
      </c>
      <c r="E7" s="11">
        <v>2</v>
      </c>
      <c r="F7" s="11">
        <v>3</v>
      </c>
      <c r="G7" s="25">
        <v>14</v>
      </c>
      <c r="H7" s="25">
        <v>16</v>
      </c>
      <c r="I7" s="25">
        <v>1</v>
      </c>
      <c r="J7" s="11">
        <v>5</v>
      </c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3">
        <f t="shared" si="1"/>
        <v>54</v>
      </c>
      <c r="AC7" s="3">
        <f t="shared" si="2"/>
        <v>9</v>
      </c>
      <c r="AD7" s="3">
        <v>4</v>
      </c>
      <c r="AE7" s="4">
        <f t="shared" ref="AE7:AE28" si="3">AB7/(AC7-AD7)</f>
        <v>10.8</v>
      </c>
      <c r="AF7" s="4"/>
      <c r="AG7" s="3"/>
      <c r="AH7" s="3"/>
      <c r="AI7" s="3"/>
      <c r="AJ7" s="3">
        <v>4</v>
      </c>
      <c r="AK7" s="3">
        <f t="shared" si="0"/>
        <v>13</v>
      </c>
      <c r="AL7" s="3"/>
      <c r="AM7" s="6">
        <v>132</v>
      </c>
      <c r="AN7" s="3" t="s">
        <v>494</v>
      </c>
    </row>
    <row r="8" spans="1:40" x14ac:dyDescent="0.25">
      <c r="A8" s="3" t="s">
        <v>847</v>
      </c>
      <c r="B8" s="11">
        <v>6</v>
      </c>
      <c r="C8" s="11">
        <v>0</v>
      </c>
      <c r="D8" s="25">
        <v>1</v>
      </c>
      <c r="E8" s="11">
        <v>1</v>
      </c>
      <c r="F8" s="11">
        <v>6</v>
      </c>
      <c r="G8" s="25">
        <v>7</v>
      </c>
      <c r="H8" s="11">
        <v>0</v>
      </c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3">
        <f t="shared" si="1"/>
        <v>21</v>
      </c>
      <c r="AC8" s="3">
        <f t="shared" si="2"/>
        <v>7</v>
      </c>
      <c r="AD8" s="3">
        <v>2</v>
      </c>
      <c r="AE8" s="4">
        <f t="shared" si="3"/>
        <v>4.2</v>
      </c>
      <c r="AH8" s="3"/>
      <c r="AI8" s="3"/>
      <c r="AJ8" s="3">
        <v>3</v>
      </c>
      <c r="AK8" s="3">
        <f t="shared" si="0"/>
        <v>10</v>
      </c>
      <c r="AM8" s="6">
        <v>202</v>
      </c>
      <c r="AN8" s="3" t="s">
        <v>847</v>
      </c>
    </row>
    <row r="9" spans="1:40" x14ac:dyDescent="0.25">
      <c r="A9" s="3" t="s">
        <v>892</v>
      </c>
      <c r="B9" s="11">
        <v>0</v>
      </c>
      <c r="C9" s="11">
        <v>38</v>
      </c>
      <c r="D9" s="25">
        <v>6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3">
        <f>SUM(B9:AA9)</f>
        <v>44</v>
      </c>
      <c r="AC9" s="3">
        <f>COUNT(B9:AA9)</f>
        <v>3</v>
      </c>
      <c r="AD9" s="3">
        <v>1</v>
      </c>
      <c r="AE9" s="4">
        <f t="shared" si="3"/>
        <v>22</v>
      </c>
      <c r="AI9" s="3">
        <v>1</v>
      </c>
      <c r="AJ9" s="3">
        <v>2</v>
      </c>
      <c r="AK9" s="3">
        <f t="shared" si="0"/>
        <v>5</v>
      </c>
      <c r="AL9" s="3"/>
      <c r="AM9" s="6">
        <v>216</v>
      </c>
      <c r="AN9" s="3" t="s">
        <v>894</v>
      </c>
    </row>
    <row r="10" spans="1:40" x14ac:dyDescent="0.25">
      <c r="A10" s="3" t="s">
        <v>886</v>
      </c>
      <c r="B10" s="11">
        <v>27</v>
      </c>
      <c r="C10" s="25">
        <v>51</v>
      </c>
      <c r="D10" s="25">
        <v>32</v>
      </c>
      <c r="E10" s="25">
        <v>53</v>
      </c>
      <c r="F10" s="11">
        <v>2</v>
      </c>
      <c r="G10" s="11">
        <v>4</v>
      </c>
      <c r="H10" s="11">
        <v>3</v>
      </c>
      <c r="I10" s="11">
        <v>12</v>
      </c>
      <c r="J10" s="11">
        <v>29</v>
      </c>
      <c r="K10" s="11">
        <v>34</v>
      </c>
      <c r="L10" s="11">
        <v>39</v>
      </c>
      <c r="M10" s="11">
        <v>28</v>
      </c>
      <c r="N10" s="11">
        <v>4</v>
      </c>
      <c r="O10" s="11">
        <v>16</v>
      </c>
      <c r="P10" s="11">
        <v>91</v>
      </c>
      <c r="Q10" s="11">
        <v>22</v>
      </c>
      <c r="R10" s="11">
        <v>9</v>
      </c>
      <c r="S10" s="11">
        <v>93</v>
      </c>
      <c r="T10" s="24"/>
      <c r="U10" s="24"/>
      <c r="V10" s="24"/>
      <c r="W10" s="24"/>
      <c r="X10" s="24"/>
      <c r="Y10" s="24"/>
      <c r="Z10" s="24"/>
      <c r="AA10" s="24"/>
      <c r="AB10" s="3">
        <f>SUM(B10:AA10)</f>
        <v>549</v>
      </c>
      <c r="AC10" s="3">
        <f>COUNT(B10:AA10)</f>
        <v>18</v>
      </c>
      <c r="AD10" s="3">
        <v>3</v>
      </c>
      <c r="AE10" s="4">
        <f>AB10/(AC10-AD10)</f>
        <v>36.6</v>
      </c>
      <c r="AH10" s="3">
        <v>4</v>
      </c>
      <c r="AI10" s="3">
        <v>6</v>
      </c>
      <c r="AJ10" s="3"/>
      <c r="AK10" s="3">
        <f t="shared" si="0"/>
        <v>18</v>
      </c>
      <c r="AM10" s="6">
        <v>213</v>
      </c>
      <c r="AN10" s="3" t="s">
        <v>886</v>
      </c>
    </row>
    <row r="11" spans="1:40" x14ac:dyDescent="0.25">
      <c r="A11" s="3" t="s">
        <v>368</v>
      </c>
      <c r="B11" s="25">
        <v>50</v>
      </c>
      <c r="C11" s="11">
        <v>31</v>
      </c>
      <c r="D11" s="11">
        <v>30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3">
        <f t="shared" si="1"/>
        <v>111</v>
      </c>
      <c r="AC11" s="3">
        <f t="shared" si="2"/>
        <v>3</v>
      </c>
      <c r="AD11" s="3">
        <v>1</v>
      </c>
      <c r="AE11" s="4">
        <f t="shared" si="3"/>
        <v>55.5</v>
      </c>
      <c r="AF11" s="4"/>
      <c r="AG11" s="3"/>
      <c r="AH11" s="3">
        <v>1</v>
      </c>
      <c r="AI11" s="3">
        <v>2</v>
      </c>
      <c r="AJ11" s="3"/>
      <c r="AK11" s="3">
        <f t="shared" si="0"/>
        <v>3</v>
      </c>
      <c r="AL11" s="3"/>
      <c r="AM11" s="6">
        <v>110</v>
      </c>
      <c r="AN11" s="3" t="s">
        <v>368</v>
      </c>
    </row>
    <row r="12" spans="1:40" x14ac:dyDescent="0.25">
      <c r="A12" s="3" t="s">
        <v>803</v>
      </c>
      <c r="B12" s="25">
        <v>6</v>
      </c>
      <c r="C12" s="11">
        <v>7</v>
      </c>
      <c r="D12" s="11">
        <v>42</v>
      </c>
      <c r="E12" s="11">
        <v>0</v>
      </c>
      <c r="F12" s="25">
        <v>9</v>
      </c>
      <c r="G12" s="11">
        <v>2</v>
      </c>
      <c r="H12" s="11">
        <v>0</v>
      </c>
      <c r="I12" s="25">
        <v>21</v>
      </c>
      <c r="J12" s="11">
        <v>13</v>
      </c>
      <c r="K12" s="11">
        <v>14</v>
      </c>
      <c r="L12" s="11">
        <v>18</v>
      </c>
      <c r="M12" s="11">
        <v>3</v>
      </c>
      <c r="N12" s="11">
        <v>6</v>
      </c>
      <c r="O12" s="11">
        <v>21</v>
      </c>
      <c r="P12" s="11">
        <v>9</v>
      </c>
      <c r="Q12" s="11">
        <v>18</v>
      </c>
      <c r="R12" s="11">
        <v>3</v>
      </c>
      <c r="S12" s="11">
        <v>1</v>
      </c>
      <c r="T12" s="25">
        <v>4</v>
      </c>
      <c r="U12" s="25">
        <v>23</v>
      </c>
      <c r="V12" s="25">
        <v>4</v>
      </c>
      <c r="W12" s="11">
        <v>49</v>
      </c>
      <c r="X12" s="11">
        <v>57</v>
      </c>
      <c r="Y12" s="11">
        <v>24</v>
      </c>
      <c r="Z12" s="11">
        <v>2</v>
      </c>
      <c r="AA12" s="11">
        <v>1</v>
      </c>
      <c r="AB12" s="3">
        <f t="shared" si="1"/>
        <v>357</v>
      </c>
      <c r="AC12" s="3">
        <f t="shared" si="2"/>
        <v>26</v>
      </c>
      <c r="AD12" s="3">
        <v>6</v>
      </c>
      <c r="AE12" s="4">
        <f t="shared" si="3"/>
        <v>17.850000000000001</v>
      </c>
      <c r="AH12" s="3">
        <v>1</v>
      </c>
      <c r="AI12" s="3">
        <v>2</v>
      </c>
      <c r="AJ12" s="3">
        <v>1</v>
      </c>
      <c r="AK12" s="3">
        <f t="shared" si="0"/>
        <v>27</v>
      </c>
      <c r="AM12" s="6">
        <v>194</v>
      </c>
      <c r="AN12" s="3" t="s">
        <v>803</v>
      </c>
    </row>
    <row r="13" spans="1:40" x14ac:dyDescent="0.25">
      <c r="A13" s="3" t="s">
        <v>13</v>
      </c>
      <c r="B13" s="11">
        <v>0</v>
      </c>
      <c r="C13" s="11">
        <v>0</v>
      </c>
      <c r="D13" s="11">
        <v>6</v>
      </c>
      <c r="E13" s="11">
        <v>22</v>
      </c>
      <c r="F13" s="11">
        <v>8</v>
      </c>
      <c r="G13" s="11">
        <v>0</v>
      </c>
      <c r="H13" s="11">
        <v>0</v>
      </c>
      <c r="I13" s="11">
        <v>5</v>
      </c>
      <c r="J13" s="11">
        <v>10</v>
      </c>
      <c r="K13" s="25">
        <v>1</v>
      </c>
      <c r="L13" s="11">
        <v>6</v>
      </c>
      <c r="M13" s="11">
        <v>1</v>
      </c>
      <c r="N13" s="25">
        <v>11</v>
      </c>
      <c r="O13" s="25">
        <v>7</v>
      </c>
      <c r="P13" s="25">
        <v>15</v>
      </c>
      <c r="Q13" s="11">
        <v>1</v>
      </c>
      <c r="R13" s="25">
        <v>4</v>
      </c>
      <c r="S13" s="11"/>
      <c r="T13" s="11"/>
      <c r="U13" s="11"/>
      <c r="V13" s="11"/>
      <c r="W13" s="11"/>
      <c r="X13" s="11"/>
      <c r="Y13" s="11"/>
      <c r="Z13" s="11"/>
      <c r="AA13" s="11"/>
      <c r="AB13" s="3">
        <f t="shared" si="1"/>
        <v>97</v>
      </c>
      <c r="AC13" s="3">
        <f t="shared" si="2"/>
        <v>17</v>
      </c>
      <c r="AD13" s="3">
        <v>5</v>
      </c>
      <c r="AE13" s="4">
        <f t="shared" si="3"/>
        <v>8.0833333333333339</v>
      </c>
      <c r="AF13" s="4"/>
      <c r="AG13" s="3"/>
      <c r="AH13" s="3"/>
      <c r="AI13" s="3"/>
      <c r="AJ13" s="3">
        <v>4</v>
      </c>
      <c r="AK13" s="3">
        <f t="shared" si="0"/>
        <v>21</v>
      </c>
      <c r="AL13" s="3"/>
      <c r="AM13" s="6">
        <v>65</v>
      </c>
      <c r="AN13" s="3" t="s">
        <v>13</v>
      </c>
    </row>
    <row r="14" spans="1:40" x14ac:dyDescent="0.25">
      <c r="A14" s="3" t="s">
        <v>16</v>
      </c>
      <c r="B14" s="11">
        <v>4</v>
      </c>
      <c r="C14" s="11">
        <v>3</v>
      </c>
      <c r="D14" s="25">
        <v>6</v>
      </c>
      <c r="E14" s="11">
        <v>1</v>
      </c>
      <c r="F14" s="25">
        <v>0</v>
      </c>
      <c r="G14" s="11">
        <v>6</v>
      </c>
      <c r="H14" s="25">
        <v>5</v>
      </c>
      <c r="I14" s="11">
        <v>2</v>
      </c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3">
        <f t="shared" si="1"/>
        <v>27</v>
      </c>
      <c r="AC14" s="3">
        <f t="shared" si="2"/>
        <v>8</v>
      </c>
      <c r="AD14" s="3">
        <v>3</v>
      </c>
      <c r="AE14" s="4">
        <f t="shared" si="3"/>
        <v>5.4</v>
      </c>
      <c r="AF14" s="4"/>
      <c r="AG14" s="3"/>
      <c r="AH14" s="3"/>
      <c r="AI14" s="3"/>
      <c r="AJ14" s="3">
        <v>7</v>
      </c>
      <c r="AK14" s="3">
        <f t="shared" si="0"/>
        <v>15</v>
      </c>
      <c r="AL14" s="3"/>
      <c r="AM14" s="6">
        <v>66</v>
      </c>
      <c r="AN14" s="3" t="s">
        <v>16</v>
      </c>
    </row>
    <row r="15" spans="1:40" x14ac:dyDescent="0.25">
      <c r="A15" s="3" t="s">
        <v>453</v>
      </c>
      <c r="B15" s="11">
        <v>54</v>
      </c>
      <c r="C15" s="25">
        <v>10</v>
      </c>
      <c r="D15" s="11">
        <v>55</v>
      </c>
      <c r="E15" s="11">
        <v>3</v>
      </c>
      <c r="F15" s="11">
        <v>34</v>
      </c>
      <c r="G15" s="11">
        <v>9</v>
      </c>
      <c r="H15" s="11">
        <v>46</v>
      </c>
      <c r="I15" s="25">
        <v>52</v>
      </c>
      <c r="J15" s="11">
        <v>3</v>
      </c>
      <c r="K15" s="11">
        <v>11</v>
      </c>
      <c r="L15" s="25">
        <v>52</v>
      </c>
      <c r="M15" s="11">
        <v>18</v>
      </c>
      <c r="N15" s="11">
        <v>44</v>
      </c>
      <c r="O15" s="11">
        <v>28</v>
      </c>
      <c r="P15" s="11">
        <v>7</v>
      </c>
      <c r="Q15" s="11">
        <v>80</v>
      </c>
      <c r="R15" s="11">
        <v>18</v>
      </c>
      <c r="S15" s="25">
        <v>16</v>
      </c>
      <c r="T15" s="11">
        <v>95</v>
      </c>
      <c r="U15" s="11">
        <v>9</v>
      </c>
      <c r="V15" s="11"/>
      <c r="W15" s="11"/>
      <c r="X15" s="11"/>
      <c r="Y15" s="11"/>
      <c r="Z15" s="11"/>
      <c r="AA15" s="11"/>
      <c r="AB15" s="3">
        <f>SUM(B15:AA15)</f>
        <v>644</v>
      </c>
      <c r="AC15" s="3">
        <f>COUNT(B15:AA15)</f>
        <v>20</v>
      </c>
      <c r="AD15" s="3">
        <v>4</v>
      </c>
      <c r="AE15" s="4">
        <f t="shared" si="3"/>
        <v>40.25</v>
      </c>
      <c r="AF15" s="4"/>
      <c r="AG15" s="3"/>
      <c r="AH15" s="3">
        <v>6</v>
      </c>
      <c r="AI15" s="3">
        <v>4</v>
      </c>
      <c r="AJ15" s="3">
        <v>2</v>
      </c>
      <c r="AK15" s="3">
        <f t="shared" si="0"/>
        <v>22</v>
      </c>
      <c r="AL15" s="3"/>
      <c r="AM15" s="6">
        <v>133</v>
      </c>
      <c r="AN15" s="3" t="s">
        <v>453</v>
      </c>
    </row>
    <row r="16" spans="1:40" x14ac:dyDescent="0.25">
      <c r="A16" s="3" t="s">
        <v>851</v>
      </c>
      <c r="B16" s="11">
        <v>0</v>
      </c>
      <c r="C16" s="25">
        <v>5</v>
      </c>
      <c r="D16" s="11">
        <v>37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3">
        <f t="shared" si="1"/>
        <v>42</v>
      </c>
      <c r="AC16" s="3">
        <f t="shared" si="2"/>
        <v>3</v>
      </c>
      <c r="AD16" s="3">
        <v>1</v>
      </c>
      <c r="AE16" s="4">
        <f t="shared" si="3"/>
        <v>21</v>
      </c>
      <c r="AF16" s="4"/>
      <c r="AG16" s="3"/>
      <c r="AH16" s="3"/>
      <c r="AI16" s="3">
        <v>1</v>
      </c>
      <c r="AJ16" s="3"/>
      <c r="AK16" s="3">
        <f t="shared" si="0"/>
        <v>3</v>
      </c>
      <c r="AL16" s="3"/>
      <c r="AM16" s="6">
        <v>204</v>
      </c>
      <c r="AN16" s="3" t="s">
        <v>851</v>
      </c>
    </row>
    <row r="17" spans="1:40" x14ac:dyDescent="0.25">
      <c r="A17" s="3" t="s">
        <v>641</v>
      </c>
      <c r="B17" s="11">
        <v>31</v>
      </c>
      <c r="C17" s="11">
        <v>13</v>
      </c>
      <c r="D17" s="11">
        <v>21</v>
      </c>
      <c r="E17" s="25">
        <v>58</v>
      </c>
      <c r="F17" s="11">
        <v>48</v>
      </c>
      <c r="G17" s="25">
        <v>52</v>
      </c>
      <c r="H17" s="11">
        <v>24</v>
      </c>
      <c r="I17" s="11">
        <v>8</v>
      </c>
      <c r="J17" s="11">
        <v>69</v>
      </c>
      <c r="K17" s="11">
        <v>29</v>
      </c>
      <c r="L17" s="25">
        <v>52</v>
      </c>
      <c r="M17" s="11">
        <v>48</v>
      </c>
      <c r="N17" s="11">
        <v>77</v>
      </c>
      <c r="O17" s="25">
        <v>50</v>
      </c>
      <c r="P17" s="25">
        <v>44</v>
      </c>
      <c r="Q17" s="11">
        <v>56</v>
      </c>
      <c r="R17" s="11">
        <v>114</v>
      </c>
      <c r="S17" s="11">
        <v>39</v>
      </c>
      <c r="T17" s="11">
        <v>66</v>
      </c>
      <c r="U17" s="25">
        <v>107</v>
      </c>
      <c r="V17" s="11">
        <v>2</v>
      </c>
      <c r="W17" s="11"/>
      <c r="X17" s="11"/>
      <c r="Y17" s="11"/>
      <c r="Z17" s="11"/>
      <c r="AA17" s="11"/>
      <c r="AB17" s="3">
        <f t="shared" si="1"/>
        <v>1008</v>
      </c>
      <c r="AC17" s="3">
        <f t="shared" si="2"/>
        <v>21</v>
      </c>
      <c r="AD17" s="3">
        <v>6</v>
      </c>
      <c r="AE17" s="4">
        <f t="shared" si="3"/>
        <v>67.2</v>
      </c>
      <c r="AF17" s="4"/>
      <c r="AG17" s="3">
        <v>2</v>
      </c>
      <c r="AH17" s="3">
        <v>8</v>
      </c>
      <c r="AI17" s="3">
        <v>6</v>
      </c>
      <c r="AJ17" s="3"/>
      <c r="AK17" s="3">
        <f t="shared" si="0"/>
        <v>21</v>
      </c>
      <c r="AL17" s="3"/>
      <c r="AM17" s="6">
        <v>151</v>
      </c>
      <c r="AN17" s="3" t="s">
        <v>641</v>
      </c>
    </row>
    <row r="18" spans="1:40" x14ac:dyDescent="0.25">
      <c r="A18" s="3" t="s">
        <v>572</v>
      </c>
      <c r="B18" s="25">
        <v>0</v>
      </c>
      <c r="C18" s="11">
        <v>3</v>
      </c>
      <c r="D18" s="11">
        <v>0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3">
        <f>SUM(B18:AA18)</f>
        <v>3</v>
      </c>
      <c r="AC18" s="3">
        <f>COUNT(B18:AA18)</f>
        <v>3</v>
      </c>
      <c r="AD18" s="3">
        <v>1</v>
      </c>
      <c r="AE18" s="4">
        <f t="shared" si="3"/>
        <v>1.5</v>
      </c>
      <c r="AF18" s="4"/>
      <c r="AG18" s="3"/>
      <c r="AH18" s="3"/>
      <c r="AI18" s="3"/>
      <c r="AJ18" s="3">
        <v>2</v>
      </c>
      <c r="AK18" s="3">
        <f>AC18+AJ18</f>
        <v>5</v>
      </c>
      <c r="AL18" s="3"/>
      <c r="AM18" s="15">
        <v>142</v>
      </c>
      <c r="AN18" s="3" t="s">
        <v>572</v>
      </c>
    </row>
    <row r="19" spans="1:40" x14ac:dyDescent="0.25">
      <c r="A19" s="3" t="s">
        <v>17</v>
      </c>
      <c r="B19" s="11">
        <v>9</v>
      </c>
      <c r="C19" s="11">
        <v>23</v>
      </c>
      <c r="D19" s="11">
        <v>5</v>
      </c>
      <c r="E19" s="11">
        <v>7</v>
      </c>
      <c r="F19" s="25">
        <v>1</v>
      </c>
      <c r="G19" s="11">
        <v>0</v>
      </c>
      <c r="H19" s="11">
        <v>0</v>
      </c>
      <c r="I19" s="25">
        <v>8</v>
      </c>
      <c r="J19" s="11">
        <v>6</v>
      </c>
      <c r="K19" s="11">
        <v>4</v>
      </c>
      <c r="L19" s="11">
        <v>0</v>
      </c>
      <c r="M19" s="11">
        <v>0</v>
      </c>
      <c r="N19" s="25">
        <v>14</v>
      </c>
      <c r="O19" s="11">
        <v>0</v>
      </c>
      <c r="P19" s="11">
        <v>2</v>
      </c>
      <c r="Q19" s="11">
        <v>16</v>
      </c>
      <c r="R19" s="11">
        <v>23</v>
      </c>
      <c r="S19" s="11">
        <v>1</v>
      </c>
      <c r="T19" s="25">
        <v>6</v>
      </c>
      <c r="U19" s="11">
        <v>11</v>
      </c>
      <c r="V19" s="11">
        <v>1</v>
      </c>
      <c r="W19" s="11">
        <v>0</v>
      </c>
      <c r="X19" s="11"/>
      <c r="Y19" s="11"/>
      <c r="Z19" s="11"/>
      <c r="AA19" s="11"/>
      <c r="AB19" s="3">
        <f t="shared" si="1"/>
        <v>137</v>
      </c>
      <c r="AC19" s="3">
        <f t="shared" si="2"/>
        <v>22</v>
      </c>
      <c r="AD19" s="3">
        <v>4</v>
      </c>
      <c r="AE19" s="4">
        <f t="shared" si="3"/>
        <v>7.6111111111111107</v>
      </c>
      <c r="AF19" s="4"/>
      <c r="AG19" s="3"/>
      <c r="AH19" s="3"/>
      <c r="AI19" s="3"/>
      <c r="AJ19" s="3">
        <v>6</v>
      </c>
      <c r="AK19" s="3">
        <f t="shared" si="0"/>
        <v>28</v>
      </c>
      <c r="AL19" s="3"/>
      <c r="AM19" s="6">
        <v>70</v>
      </c>
      <c r="AN19" s="3" t="s">
        <v>17</v>
      </c>
    </row>
    <row r="20" spans="1:40" x14ac:dyDescent="0.25">
      <c r="A20" s="3" t="s">
        <v>705</v>
      </c>
      <c r="B20" s="11">
        <v>14</v>
      </c>
      <c r="C20" s="11">
        <v>7</v>
      </c>
      <c r="D20" s="11">
        <v>8</v>
      </c>
      <c r="E20" s="25">
        <v>13</v>
      </c>
      <c r="F20" s="25">
        <v>4</v>
      </c>
      <c r="G20" s="11">
        <v>4</v>
      </c>
      <c r="H20" s="11">
        <v>0</v>
      </c>
      <c r="I20" s="25">
        <v>1</v>
      </c>
      <c r="J20" s="11">
        <v>8</v>
      </c>
      <c r="K20" s="25">
        <v>45</v>
      </c>
      <c r="L20" s="25">
        <v>27</v>
      </c>
      <c r="M20" s="11">
        <v>0</v>
      </c>
      <c r="N20" s="11">
        <v>7</v>
      </c>
      <c r="O20" s="25">
        <v>12</v>
      </c>
      <c r="P20" s="11">
        <v>38</v>
      </c>
      <c r="Q20" s="11">
        <v>3</v>
      </c>
      <c r="R20" s="25">
        <v>25</v>
      </c>
      <c r="S20" s="11">
        <v>10</v>
      </c>
      <c r="T20" s="11">
        <v>17</v>
      </c>
      <c r="U20" s="11">
        <v>15</v>
      </c>
      <c r="V20" s="11">
        <v>7</v>
      </c>
      <c r="W20" s="11"/>
      <c r="X20" s="11"/>
      <c r="Y20" s="11"/>
      <c r="Z20" s="11"/>
      <c r="AA20" s="11"/>
      <c r="AB20" s="3">
        <f t="shared" si="1"/>
        <v>265</v>
      </c>
      <c r="AC20" s="3">
        <f t="shared" si="2"/>
        <v>21</v>
      </c>
      <c r="AD20" s="3">
        <v>7</v>
      </c>
      <c r="AE20" s="4">
        <f t="shared" si="3"/>
        <v>18.928571428571427</v>
      </c>
      <c r="AF20" s="4"/>
      <c r="AG20" s="3"/>
      <c r="AH20" s="3"/>
      <c r="AI20" s="3">
        <v>4</v>
      </c>
      <c r="AJ20" s="3">
        <v>3</v>
      </c>
      <c r="AK20" s="3">
        <f t="shared" si="0"/>
        <v>24</v>
      </c>
      <c r="AL20" s="3"/>
      <c r="AM20" s="6">
        <v>166</v>
      </c>
      <c r="AN20" s="3" t="s">
        <v>705</v>
      </c>
    </row>
    <row r="21" spans="1:40" x14ac:dyDescent="0.25">
      <c r="A21" s="3" t="s">
        <v>503</v>
      </c>
      <c r="B21" s="11">
        <v>0</v>
      </c>
      <c r="C21" s="11">
        <v>2</v>
      </c>
      <c r="D21" s="25">
        <v>0</v>
      </c>
      <c r="E21" s="25">
        <v>0</v>
      </c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3">
        <f>SUM(B21:AA21)</f>
        <v>2</v>
      </c>
      <c r="AC21" s="3">
        <f>COUNT(B21:AA21)</f>
        <v>4</v>
      </c>
      <c r="AD21" s="3">
        <v>2</v>
      </c>
      <c r="AE21" s="4">
        <f t="shared" si="3"/>
        <v>1</v>
      </c>
      <c r="AF21" s="4"/>
      <c r="AG21" s="3"/>
      <c r="AH21" s="3"/>
      <c r="AI21" s="3"/>
      <c r="AJ21" s="3">
        <v>2</v>
      </c>
      <c r="AK21" s="3">
        <f t="shared" si="0"/>
        <v>6</v>
      </c>
      <c r="AL21" s="3"/>
      <c r="AM21" s="6">
        <v>8</v>
      </c>
      <c r="AN21" s="3" t="s">
        <v>503</v>
      </c>
    </row>
    <row r="22" spans="1:40" x14ac:dyDescent="0.25">
      <c r="A22" s="3" t="s">
        <v>887</v>
      </c>
      <c r="B22" s="11">
        <v>8</v>
      </c>
      <c r="C22" s="11">
        <v>1</v>
      </c>
      <c r="D22" s="11">
        <v>0</v>
      </c>
      <c r="E22" s="11">
        <v>5</v>
      </c>
      <c r="F22" s="11">
        <v>7</v>
      </c>
      <c r="G22" s="11">
        <v>1</v>
      </c>
      <c r="H22" s="11">
        <v>1</v>
      </c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3">
        <f>SUM(B22:AA22)</f>
        <v>23</v>
      </c>
      <c r="AC22" s="3">
        <f>COUNT(B22:AA22)</f>
        <v>7</v>
      </c>
      <c r="AD22" s="3"/>
      <c r="AE22" s="4">
        <f t="shared" si="3"/>
        <v>3.2857142857142856</v>
      </c>
      <c r="AF22" s="4"/>
      <c r="AG22" s="3"/>
      <c r="AH22" s="3"/>
      <c r="AI22" s="3"/>
      <c r="AJ22" s="3">
        <v>2</v>
      </c>
      <c r="AK22" s="3">
        <f t="shared" si="0"/>
        <v>9</v>
      </c>
      <c r="AL22" s="3"/>
      <c r="AM22" s="6">
        <v>212</v>
      </c>
      <c r="AN22" s="3" t="s">
        <v>893</v>
      </c>
    </row>
    <row r="23" spans="1:40" x14ac:dyDescent="0.25">
      <c r="A23" s="3" t="s">
        <v>507</v>
      </c>
      <c r="B23" s="11">
        <v>2</v>
      </c>
      <c r="C23" s="11">
        <v>0</v>
      </c>
      <c r="D23" s="11">
        <v>4</v>
      </c>
      <c r="E23" s="25">
        <v>28</v>
      </c>
      <c r="F23" s="25">
        <v>0</v>
      </c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3">
        <f t="shared" si="1"/>
        <v>34</v>
      </c>
      <c r="AC23" s="3">
        <f t="shared" si="2"/>
        <v>5</v>
      </c>
      <c r="AD23" s="3">
        <v>2</v>
      </c>
      <c r="AE23" s="4">
        <f t="shared" si="3"/>
        <v>11.333333333333334</v>
      </c>
      <c r="AF23" s="4"/>
      <c r="AG23" s="3"/>
      <c r="AH23" s="3"/>
      <c r="AI23" s="3">
        <v>1</v>
      </c>
      <c r="AJ23" s="3">
        <v>11</v>
      </c>
      <c r="AK23" s="3">
        <f t="shared" si="0"/>
        <v>16</v>
      </c>
      <c r="AL23" s="3"/>
      <c r="AM23" s="6">
        <v>58</v>
      </c>
      <c r="AN23" s="3" t="s">
        <v>507</v>
      </c>
    </row>
    <row r="24" spans="1:40" x14ac:dyDescent="0.25">
      <c r="A24" s="3" t="s">
        <v>508</v>
      </c>
      <c r="B24" s="11">
        <v>0</v>
      </c>
      <c r="C24" s="11">
        <v>0</v>
      </c>
      <c r="D24" s="11">
        <v>11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3">
        <f>SUM(B24:AA24)</f>
        <v>11</v>
      </c>
      <c r="AC24" s="3">
        <f>COUNT(B24:AA24)</f>
        <v>3</v>
      </c>
      <c r="AD24" s="3"/>
      <c r="AE24" s="4">
        <f t="shared" si="3"/>
        <v>3.6666666666666665</v>
      </c>
      <c r="AF24" s="4"/>
      <c r="AG24" s="3"/>
      <c r="AH24" s="3"/>
      <c r="AI24" s="3"/>
      <c r="AJ24" s="3">
        <v>8</v>
      </c>
      <c r="AK24" s="3">
        <f t="shared" si="0"/>
        <v>11</v>
      </c>
      <c r="AL24" s="3"/>
      <c r="AM24" s="6">
        <v>60</v>
      </c>
      <c r="AN24" s="3" t="s">
        <v>508</v>
      </c>
    </row>
    <row r="25" spans="1:40" x14ac:dyDescent="0.25">
      <c r="A25" s="3" t="s">
        <v>432</v>
      </c>
      <c r="B25" s="11">
        <v>41</v>
      </c>
      <c r="C25" s="11">
        <v>89</v>
      </c>
      <c r="D25" s="11">
        <v>47</v>
      </c>
      <c r="E25" s="11">
        <v>63</v>
      </c>
      <c r="F25" s="11">
        <v>25</v>
      </c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3">
        <f>SUM(B25:AA25)</f>
        <v>265</v>
      </c>
      <c r="AC25" s="3">
        <f>COUNT(B25:AA25)</f>
        <v>5</v>
      </c>
      <c r="AD25" s="3"/>
      <c r="AE25" s="4">
        <f t="shared" si="3"/>
        <v>53</v>
      </c>
      <c r="AF25" s="4"/>
      <c r="AG25" s="3"/>
      <c r="AH25" s="3">
        <v>2</v>
      </c>
      <c r="AI25" s="3">
        <v>3</v>
      </c>
      <c r="AJ25" s="3"/>
      <c r="AK25" s="3">
        <f t="shared" si="0"/>
        <v>5</v>
      </c>
      <c r="AL25" s="3"/>
      <c r="AM25" s="6">
        <v>127</v>
      </c>
      <c r="AN25" s="3" t="s">
        <v>432</v>
      </c>
    </row>
    <row r="26" spans="1:40" x14ac:dyDescent="0.25">
      <c r="A26" s="3" t="s">
        <v>509</v>
      </c>
      <c r="B26" s="11">
        <v>5</v>
      </c>
      <c r="C26" s="11">
        <v>0</v>
      </c>
      <c r="D26" s="11">
        <v>1</v>
      </c>
      <c r="E26" s="25">
        <v>2</v>
      </c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3">
        <f t="shared" si="1"/>
        <v>8</v>
      </c>
      <c r="AC26" s="3">
        <f t="shared" si="2"/>
        <v>4</v>
      </c>
      <c r="AD26" s="3">
        <v>1</v>
      </c>
      <c r="AE26" s="4">
        <f t="shared" si="3"/>
        <v>2.6666666666666665</v>
      </c>
      <c r="AF26" s="4"/>
      <c r="AG26" s="3"/>
      <c r="AH26" s="3"/>
      <c r="AI26" s="3"/>
      <c r="AJ26" s="3">
        <v>17</v>
      </c>
      <c r="AK26" s="3">
        <f t="shared" si="0"/>
        <v>21</v>
      </c>
      <c r="AL26" s="3"/>
      <c r="AM26" s="6">
        <v>61</v>
      </c>
      <c r="AN26" s="3" t="s">
        <v>509</v>
      </c>
    </row>
    <row r="27" spans="1:40" x14ac:dyDescent="0.25">
      <c r="A27" s="3" t="s">
        <v>678</v>
      </c>
      <c r="B27" s="11">
        <v>6</v>
      </c>
      <c r="C27" s="11">
        <v>0</v>
      </c>
      <c r="D27" s="11">
        <v>1</v>
      </c>
      <c r="E27" s="11">
        <v>0</v>
      </c>
      <c r="F27" s="11">
        <v>19</v>
      </c>
      <c r="G27" s="11">
        <v>2</v>
      </c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3">
        <f>SUM(B27:AA27)</f>
        <v>28</v>
      </c>
      <c r="AC27" s="3">
        <f>COUNT(B27:AA27)</f>
        <v>6</v>
      </c>
      <c r="AD27" s="3"/>
      <c r="AE27" s="4">
        <f t="shared" si="3"/>
        <v>4.666666666666667</v>
      </c>
      <c r="AF27" s="4"/>
      <c r="AG27" s="3"/>
      <c r="AH27" s="3"/>
      <c r="AI27" s="3"/>
      <c r="AJ27" s="3">
        <v>2</v>
      </c>
      <c r="AK27" s="3">
        <f t="shared" si="0"/>
        <v>8</v>
      </c>
      <c r="AL27" s="3"/>
      <c r="AM27" s="6">
        <v>48</v>
      </c>
      <c r="AN27" s="3" t="s">
        <v>678</v>
      </c>
    </row>
    <row r="28" spans="1:40" x14ac:dyDescent="0.25">
      <c r="A28" s="3" t="s">
        <v>900</v>
      </c>
      <c r="B28" s="25">
        <v>18</v>
      </c>
      <c r="C28" s="11">
        <v>37</v>
      </c>
      <c r="D28" s="11">
        <v>5</v>
      </c>
      <c r="E28" s="11">
        <v>1</v>
      </c>
      <c r="F28" s="11">
        <v>1</v>
      </c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3">
        <f>SUM(B28:AA28)</f>
        <v>62</v>
      </c>
      <c r="AC28" s="3">
        <f>COUNT(B28:AA28)</f>
        <v>5</v>
      </c>
      <c r="AD28" s="3">
        <v>1</v>
      </c>
      <c r="AE28" s="4">
        <f t="shared" si="3"/>
        <v>15.5</v>
      </c>
      <c r="AF28" s="4"/>
      <c r="AG28" s="3"/>
      <c r="AH28" s="3"/>
      <c r="AI28" s="3">
        <v>1</v>
      </c>
      <c r="AJ28" s="3"/>
      <c r="AK28" s="3">
        <f>AC28+AJ28</f>
        <v>5</v>
      </c>
      <c r="AL28" s="3"/>
      <c r="AM28" s="6">
        <v>214</v>
      </c>
      <c r="AN28" s="3" t="s">
        <v>888</v>
      </c>
    </row>
    <row r="29" spans="1:40" x14ac:dyDescent="0.25">
      <c r="A29" s="6" t="s">
        <v>281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3"/>
      <c r="AC29" s="3"/>
      <c r="AD29" s="3"/>
      <c r="AE29" s="4"/>
      <c r="AF29" s="3"/>
      <c r="AG29" s="3"/>
      <c r="AH29" s="3"/>
      <c r="AI29" s="3"/>
      <c r="AJ29" s="3"/>
      <c r="AK29" s="3"/>
      <c r="AL29" s="3"/>
      <c r="AM29" s="6"/>
      <c r="AN29" s="6"/>
    </row>
    <row r="30" spans="1:40" x14ac:dyDescent="0.25">
      <c r="A30" s="3" t="s">
        <v>367</v>
      </c>
      <c r="B30" s="11">
        <v>0</v>
      </c>
      <c r="C30" s="11">
        <v>5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3">
        <f t="shared" ref="AB30:AB40" si="4">SUM(B30:AA30)</f>
        <v>5</v>
      </c>
      <c r="AC30" s="3">
        <f t="shared" ref="AC30:AC40" si="5">COUNT(B30:AA30)</f>
        <v>2</v>
      </c>
      <c r="AD30" s="3"/>
      <c r="AE30" s="4"/>
      <c r="AI30" s="3"/>
      <c r="AJ30" s="3">
        <v>1</v>
      </c>
      <c r="AK30" s="3">
        <f t="shared" ref="AK30:AK40" si="6">AC30+AJ30</f>
        <v>3</v>
      </c>
      <c r="AL30" s="3"/>
      <c r="AM30" s="6">
        <v>114</v>
      </c>
      <c r="AN30" s="3" t="s">
        <v>367</v>
      </c>
    </row>
    <row r="31" spans="1:40" x14ac:dyDescent="0.25">
      <c r="A31" s="3" t="s">
        <v>896</v>
      </c>
      <c r="B31" s="11">
        <v>4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3">
        <f t="shared" si="4"/>
        <v>4</v>
      </c>
      <c r="AC31" s="3">
        <f t="shared" si="5"/>
        <v>1</v>
      </c>
      <c r="AD31" s="3"/>
      <c r="AE31" s="4"/>
      <c r="AI31" s="3"/>
      <c r="AJ31" s="3"/>
      <c r="AK31" s="3">
        <f t="shared" si="6"/>
        <v>1</v>
      </c>
      <c r="AL31" s="3"/>
      <c r="AM31" s="15" t="s">
        <v>381</v>
      </c>
      <c r="AN31" s="3" t="s">
        <v>896</v>
      </c>
    </row>
    <row r="32" spans="1:40" x14ac:dyDescent="0.25">
      <c r="A32" s="3" t="s">
        <v>913</v>
      </c>
      <c r="B32" s="11">
        <v>23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3">
        <f t="shared" si="4"/>
        <v>23</v>
      </c>
      <c r="AC32" s="3">
        <f t="shared" si="5"/>
        <v>1</v>
      </c>
      <c r="AD32" s="3"/>
      <c r="AE32" s="4"/>
      <c r="AI32" s="3"/>
      <c r="AJ32" s="3"/>
      <c r="AK32" s="3">
        <f t="shared" si="6"/>
        <v>1</v>
      </c>
      <c r="AL32" s="3"/>
      <c r="AM32" s="6">
        <v>221</v>
      </c>
      <c r="AN32" s="3" t="s">
        <v>913</v>
      </c>
    </row>
    <row r="33" spans="1:40" x14ac:dyDescent="0.25">
      <c r="A33" s="3" t="s">
        <v>870</v>
      </c>
      <c r="B33" s="25">
        <v>89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3">
        <f t="shared" si="4"/>
        <v>89</v>
      </c>
      <c r="AC33" s="3">
        <f t="shared" si="5"/>
        <v>1</v>
      </c>
      <c r="AD33" s="3">
        <v>1</v>
      </c>
      <c r="AE33" s="4"/>
      <c r="AF33" s="4"/>
      <c r="AG33" s="3"/>
      <c r="AH33" s="3">
        <v>1</v>
      </c>
      <c r="AI33" s="3"/>
      <c r="AJ33" s="3"/>
      <c r="AK33" s="3">
        <f t="shared" si="6"/>
        <v>1</v>
      </c>
      <c r="AL33" s="3"/>
      <c r="AM33" s="15">
        <v>209</v>
      </c>
      <c r="AN33" s="3" t="s">
        <v>870</v>
      </c>
    </row>
    <row r="34" spans="1:40" x14ac:dyDescent="0.25">
      <c r="A34" s="3" t="s">
        <v>912</v>
      </c>
      <c r="B34" s="11">
        <v>5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3">
        <f t="shared" si="4"/>
        <v>5</v>
      </c>
      <c r="AC34" s="3">
        <f t="shared" si="5"/>
        <v>1</v>
      </c>
      <c r="AD34" s="3"/>
      <c r="AE34" s="4"/>
      <c r="AF34" s="4"/>
      <c r="AG34" s="3"/>
      <c r="AH34" s="3"/>
      <c r="AI34" s="3"/>
      <c r="AJ34" s="3"/>
      <c r="AK34" s="3">
        <f t="shared" si="6"/>
        <v>1</v>
      </c>
      <c r="AL34" s="3"/>
      <c r="AM34" s="15">
        <v>222</v>
      </c>
      <c r="AN34" s="3" t="s">
        <v>912</v>
      </c>
    </row>
    <row r="35" spans="1:40" x14ac:dyDescent="0.25">
      <c r="A35" s="3" t="s">
        <v>895</v>
      </c>
      <c r="B35" s="11">
        <v>3</v>
      </c>
      <c r="C35" s="11">
        <v>28</v>
      </c>
      <c r="D35" s="11">
        <v>0</v>
      </c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3">
        <f t="shared" si="4"/>
        <v>31</v>
      </c>
      <c r="AC35" s="3">
        <f t="shared" si="5"/>
        <v>3</v>
      </c>
      <c r="AD35" s="3"/>
      <c r="AE35" s="4"/>
      <c r="AF35" s="4"/>
      <c r="AG35" s="3"/>
      <c r="AH35" s="3"/>
      <c r="AI35" s="3">
        <v>1</v>
      </c>
      <c r="AJ35" s="3"/>
      <c r="AK35" s="3">
        <f t="shared" si="6"/>
        <v>3</v>
      </c>
      <c r="AL35" s="3"/>
      <c r="AM35" s="15">
        <v>217</v>
      </c>
      <c r="AN35" s="3" t="s">
        <v>895</v>
      </c>
    </row>
    <row r="36" spans="1:40" x14ac:dyDescent="0.25">
      <c r="A36" s="3" t="s">
        <v>898</v>
      </c>
      <c r="B36" s="25">
        <v>10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3">
        <f t="shared" si="4"/>
        <v>10</v>
      </c>
      <c r="AC36" s="3">
        <f t="shared" si="5"/>
        <v>1</v>
      </c>
      <c r="AD36" s="3">
        <v>1</v>
      </c>
      <c r="AE36" s="4"/>
      <c r="AF36" s="4"/>
      <c r="AG36" s="3"/>
      <c r="AH36" s="3"/>
      <c r="AI36" s="3"/>
      <c r="AJ36" s="3"/>
      <c r="AK36" s="3">
        <f t="shared" si="6"/>
        <v>1</v>
      </c>
      <c r="AL36" s="3"/>
      <c r="AM36" s="15">
        <v>219</v>
      </c>
      <c r="AN36" s="3" t="s">
        <v>898</v>
      </c>
    </row>
    <row r="37" spans="1:40" x14ac:dyDescent="0.25">
      <c r="A37" s="3" t="s">
        <v>873</v>
      </c>
      <c r="B37" s="25">
        <v>10</v>
      </c>
      <c r="C37" s="11">
        <v>0</v>
      </c>
      <c r="D37" s="11">
        <v>3</v>
      </c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3">
        <f t="shared" si="4"/>
        <v>13</v>
      </c>
      <c r="AC37" s="3">
        <f t="shared" si="5"/>
        <v>3</v>
      </c>
      <c r="AD37" s="3">
        <v>1</v>
      </c>
      <c r="AK37" s="3">
        <f t="shared" si="6"/>
        <v>3</v>
      </c>
      <c r="AM37" s="6">
        <v>210</v>
      </c>
      <c r="AN37" s="3" t="s">
        <v>873</v>
      </c>
    </row>
    <row r="38" spans="1:40" x14ac:dyDescent="0.25">
      <c r="A38" s="3" t="s">
        <v>889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3">
        <f t="shared" si="4"/>
        <v>0</v>
      </c>
      <c r="AC38" s="3">
        <f t="shared" si="5"/>
        <v>0</v>
      </c>
      <c r="AD38" s="3"/>
      <c r="AE38" s="4"/>
      <c r="AF38" s="4"/>
      <c r="AG38" s="3"/>
      <c r="AH38" s="3"/>
      <c r="AI38" s="3"/>
      <c r="AJ38" s="3">
        <v>1</v>
      </c>
      <c r="AK38" s="3">
        <f t="shared" si="6"/>
        <v>1</v>
      </c>
      <c r="AL38" s="3"/>
      <c r="AM38" s="6">
        <v>215</v>
      </c>
      <c r="AN38" s="3" t="s">
        <v>889</v>
      </c>
    </row>
    <row r="39" spans="1:40" x14ac:dyDescent="0.25">
      <c r="A39" s="3" t="s">
        <v>897</v>
      </c>
      <c r="B39" s="11">
        <v>17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3">
        <f t="shared" si="4"/>
        <v>17</v>
      </c>
      <c r="AC39" s="3">
        <f t="shared" si="5"/>
        <v>1</v>
      </c>
      <c r="AD39" s="3"/>
      <c r="AE39" s="4"/>
      <c r="AF39" s="4"/>
      <c r="AG39" s="3"/>
      <c r="AH39" s="3"/>
      <c r="AI39" s="3"/>
      <c r="AJ39" s="3"/>
      <c r="AK39" s="3">
        <f t="shared" si="6"/>
        <v>1</v>
      </c>
      <c r="AL39" s="3"/>
      <c r="AM39" s="6">
        <v>218</v>
      </c>
      <c r="AN39" s="3" t="s">
        <v>897</v>
      </c>
    </row>
    <row r="40" spans="1:40" x14ac:dyDescent="0.25">
      <c r="A40" s="3" t="s">
        <v>899</v>
      </c>
      <c r="B40" s="11">
        <v>0</v>
      </c>
      <c r="C40" s="25">
        <v>0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3">
        <f t="shared" si="4"/>
        <v>0</v>
      </c>
      <c r="AC40" s="3">
        <f t="shared" si="5"/>
        <v>2</v>
      </c>
      <c r="AD40" s="3">
        <v>1</v>
      </c>
      <c r="AE40" s="4"/>
      <c r="AF40" s="4"/>
      <c r="AG40" s="3"/>
      <c r="AH40" s="3"/>
      <c r="AI40" s="3"/>
      <c r="AJ40" s="3">
        <v>2</v>
      </c>
      <c r="AK40" s="3">
        <f t="shared" si="6"/>
        <v>4</v>
      </c>
      <c r="AL40" s="3"/>
      <c r="AM40" s="6">
        <v>220</v>
      </c>
      <c r="AN40" s="3" t="s">
        <v>899</v>
      </c>
    </row>
    <row r="42" spans="1:40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>
        <f>SUM(AB3:AB40)</f>
        <v>4453</v>
      </c>
      <c r="AC42" s="3">
        <f>SUM(AC3:AC40)</f>
        <v>264</v>
      </c>
      <c r="AD42" s="3">
        <f>SUM(AD3:AD40)</f>
        <v>61</v>
      </c>
      <c r="AE42" s="4">
        <f>AB42/(AC42-AD42)</f>
        <v>21.935960591133004</v>
      </c>
      <c r="AF42" s="4"/>
      <c r="AG42" s="3">
        <f>SUM(AG3:AG40)</f>
        <v>2</v>
      </c>
      <c r="AH42" s="3">
        <f>SUM(AH3:AH40)</f>
        <v>24</v>
      </c>
      <c r="AI42" s="3">
        <f>SUM(AI3:AI40)</f>
        <v>38</v>
      </c>
      <c r="AJ42" s="3">
        <f>SUM(AJ3:AJ40)</f>
        <v>91</v>
      </c>
      <c r="AK42" s="3">
        <f>SUM(AK3:AK40)</f>
        <v>355</v>
      </c>
      <c r="AL42" s="3"/>
      <c r="AM42" s="3"/>
    </row>
    <row r="43" spans="1:40" x14ac:dyDescent="0.25">
      <c r="A43" s="22"/>
      <c r="D43" s="24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D43" s="3"/>
      <c r="AE43" s="3"/>
      <c r="AF43" s="3"/>
      <c r="AG43" s="3"/>
      <c r="AH43" s="3"/>
      <c r="AI43" s="3"/>
      <c r="AJ43" s="3"/>
      <c r="AK43" s="3"/>
      <c r="AL43" s="3"/>
      <c r="AM43" s="3"/>
    </row>
    <row r="44" spans="1:40" x14ac:dyDescent="0.25">
      <c r="A44" s="3"/>
      <c r="D44" s="24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6" t="s">
        <v>26</v>
      </c>
      <c r="AC44" s="3"/>
      <c r="AD44" s="3"/>
      <c r="AE44" s="3"/>
      <c r="AF44" s="3"/>
      <c r="AG44" s="3"/>
      <c r="AH44" s="3"/>
      <c r="AI44" s="3"/>
      <c r="AJ44" s="3"/>
      <c r="AL44" s="3"/>
      <c r="AM44" s="3"/>
    </row>
    <row r="45" spans="1:40" x14ac:dyDescent="0.25">
      <c r="A45" s="3"/>
      <c r="D45" s="24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6" t="s">
        <v>656</v>
      </c>
      <c r="AC45" s="6"/>
      <c r="AD45" s="6"/>
      <c r="AE45" s="15">
        <v>114</v>
      </c>
      <c r="AF45" s="6" t="s">
        <v>32</v>
      </c>
      <c r="AG45" s="6"/>
      <c r="AH45" s="6"/>
      <c r="AI45" s="6" t="s">
        <v>356</v>
      </c>
      <c r="AJ45" s="3"/>
      <c r="AL45" s="3"/>
      <c r="AM45" s="3"/>
    </row>
    <row r="46" spans="1:40" x14ac:dyDescent="0.25">
      <c r="A46" s="3"/>
      <c r="D46" s="24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6" t="s">
        <v>656</v>
      </c>
      <c r="AC46" s="6"/>
      <c r="AD46" s="6"/>
      <c r="AE46" s="15" t="s">
        <v>903</v>
      </c>
      <c r="AF46" s="6" t="s">
        <v>466</v>
      </c>
      <c r="AG46" s="6"/>
      <c r="AH46" s="6"/>
      <c r="AI46" s="6" t="s">
        <v>392</v>
      </c>
      <c r="AJ46" s="3"/>
      <c r="AL46" s="3"/>
      <c r="AM46" s="3"/>
    </row>
    <row r="47" spans="1:40" x14ac:dyDescent="0.25">
      <c r="A47" s="3"/>
      <c r="D47" s="24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6" t="s">
        <v>459</v>
      </c>
      <c r="AC47" s="6"/>
      <c r="AD47" s="6"/>
      <c r="AE47" s="15">
        <v>95</v>
      </c>
      <c r="AF47" s="6" t="s">
        <v>921</v>
      </c>
      <c r="AG47" s="6"/>
      <c r="AH47" s="6"/>
      <c r="AI47" s="6" t="s">
        <v>922</v>
      </c>
      <c r="AJ47" s="3"/>
      <c r="AL47" s="3"/>
      <c r="AM47" s="3"/>
    </row>
    <row r="48" spans="1:40" x14ac:dyDescent="0.25">
      <c r="A48" s="3"/>
      <c r="D48" s="24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6" t="s">
        <v>905</v>
      </c>
      <c r="AC48" s="6"/>
      <c r="AD48" s="6"/>
      <c r="AE48" s="15">
        <v>93</v>
      </c>
      <c r="AF48" s="6" t="s">
        <v>923</v>
      </c>
      <c r="AG48" s="6"/>
      <c r="AH48" s="6"/>
      <c r="AI48" s="6" t="s">
        <v>924</v>
      </c>
      <c r="AJ48" s="3"/>
      <c r="AL48" s="3"/>
      <c r="AM48" s="3"/>
    </row>
    <row r="49" spans="1:39" x14ac:dyDescent="0.25">
      <c r="A49" s="3"/>
      <c r="D49" s="24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6" t="s">
        <v>905</v>
      </c>
      <c r="AC49" s="6"/>
      <c r="AD49" s="6"/>
      <c r="AE49" s="15">
        <v>91</v>
      </c>
      <c r="AF49" s="6" t="s">
        <v>623</v>
      </c>
      <c r="AG49" s="6"/>
      <c r="AH49" s="6"/>
      <c r="AI49" s="6" t="s">
        <v>603</v>
      </c>
      <c r="AJ49" s="3"/>
      <c r="AL49" s="3"/>
      <c r="AM49" s="3"/>
    </row>
    <row r="50" spans="1:39" x14ac:dyDescent="0.25">
      <c r="A50" s="3"/>
      <c r="D50" s="24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6" t="s">
        <v>890</v>
      </c>
      <c r="AC50" s="6"/>
      <c r="AD50" s="6"/>
      <c r="AE50" s="15" t="s">
        <v>891</v>
      </c>
      <c r="AF50" s="6" t="s">
        <v>595</v>
      </c>
      <c r="AG50" s="6"/>
      <c r="AH50" s="6"/>
      <c r="AI50" s="6" t="s">
        <v>584</v>
      </c>
      <c r="AJ50" s="3"/>
      <c r="AL50" s="3"/>
      <c r="AM50" s="3"/>
    </row>
    <row r="51" spans="1:39" x14ac:dyDescent="0.25">
      <c r="A51" s="3"/>
      <c r="D51" s="24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6" t="s">
        <v>439</v>
      </c>
      <c r="AC51" s="6"/>
      <c r="AD51" s="6"/>
      <c r="AE51" s="15">
        <v>89</v>
      </c>
      <c r="AF51" s="6" t="s">
        <v>585</v>
      </c>
      <c r="AG51" s="6"/>
      <c r="AH51" s="6"/>
      <c r="AI51" s="6" t="s">
        <v>352</v>
      </c>
      <c r="AJ51" s="3"/>
      <c r="AL51" s="3"/>
      <c r="AM51" s="3"/>
    </row>
    <row r="52" spans="1:39" x14ac:dyDescent="0.25">
      <c r="A52" s="3"/>
      <c r="D52" s="24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6" t="s">
        <v>459</v>
      </c>
      <c r="AC52" s="6"/>
      <c r="AD52" s="6"/>
      <c r="AE52" s="15">
        <v>80</v>
      </c>
      <c r="AF52" s="6" t="s">
        <v>623</v>
      </c>
      <c r="AG52" s="6"/>
      <c r="AH52" s="6"/>
      <c r="AI52" s="6" t="s">
        <v>603</v>
      </c>
      <c r="AJ52" s="3"/>
      <c r="AL52" s="3"/>
      <c r="AM52" s="3"/>
    </row>
    <row r="53" spans="1:39" x14ac:dyDescent="0.25">
      <c r="A53" s="3"/>
      <c r="D53" s="24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6" t="s">
        <v>656</v>
      </c>
      <c r="AC53" s="6"/>
      <c r="AD53" s="6"/>
      <c r="AE53" s="15">
        <v>77</v>
      </c>
      <c r="AF53" s="6" t="s">
        <v>781</v>
      </c>
      <c r="AG53" s="6"/>
      <c r="AH53" s="6"/>
      <c r="AI53" s="6" t="s">
        <v>735</v>
      </c>
      <c r="AJ53" s="3"/>
      <c r="AL53" s="3"/>
      <c r="AM53" s="3"/>
    </row>
    <row r="54" spans="1:39" x14ac:dyDescent="0.25">
      <c r="A54" s="3"/>
      <c r="D54" s="24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6" t="s">
        <v>656</v>
      </c>
      <c r="AC54" s="6"/>
      <c r="AD54" s="6"/>
      <c r="AE54" s="15">
        <v>69</v>
      </c>
      <c r="AF54" s="6" t="s">
        <v>595</v>
      </c>
      <c r="AG54" s="6"/>
      <c r="AH54" s="6"/>
      <c r="AI54" s="6" t="s">
        <v>345</v>
      </c>
      <c r="AJ54" s="3"/>
      <c r="AL54" s="3"/>
      <c r="AM54" s="3"/>
    </row>
    <row r="55" spans="1:39" x14ac:dyDescent="0.25">
      <c r="A55" s="3"/>
      <c r="D55" s="24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6" t="s">
        <v>656</v>
      </c>
      <c r="AC55" s="6"/>
      <c r="AD55" s="6"/>
      <c r="AE55" s="15">
        <v>66</v>
      </c>
      <c r="AF55" s="6" t="s">
        <v>623</v>
      </c>
      <c r="AG55" s="6"/>
      <c r="AH55" s="6"/>
      <c r="AI55" s="6" t="s">
        <v>603</v>
      </c>
      <c r="AJ55" s="3"/>
      <c r="AL55" s="3"/>
      <c r="AM55" s="3"/>
    </row>
    <row r="56" spans="1:39" x14ac:dyDescent="0.25">
      <c r="A56" s="3"/>
      <c r="D56" s="24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6" t="s">
        <v>439</v>
      </c>
      <c r="AC56" s="6"/>
      <c r="AD56" s="6"/>
      <c r="AE56" s="15">
        <v>63</v>
      </c>
      <c r="AF56" s="6" t="s">
        <v>921</v>
      </c>
      <c r="AG56" s="6"/>
      <c r="AH56" s="6"/>
      <c r="AI56" s="6" t="s">
        <v>922</v>
      </c>
      <c r="AJ56" s="3"/>
      <c r="AL56" s="3"/>
      <c r="AM56" s="3"/>
    </row>
    <row r="57" spans="1:39" x14ac:dyDescent="0.25">
      <c r="A57" s="3"/>
      <c r="D57" s="24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6" t="s">
        <v>656</v>
      </c>
      <c r="AC57" s="6"/>
      <c r="AD57" s="6"/>
      <c r="AE57" s="15" t="s">
        <v>249</v>
      </c>
      <c r="AF57" s="6" t="s">
        <v>466</v>
      </c>
      <c r="AG57" s="6"/>
      <c r="AH57" s="6"/>
      <c r="AI57" s="6" t="s">
        <v>337</v>
      </c>
      <c r="AJ57" s="3"/>
      <c r="AL57" s="3"/>
      <c r="AM57" s="3"/>
    </row>
    <row r="58" spans="1:39" x14ac:dyDescent="0.25">
      <c r="A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6" t="s">
        <v>904</v>
      </c>
      <c r="AC58" s="6"/>
      <c r="AD58" s="6"/>
      <c r="AE58" s="15">
        <v>57</v>
      </c>
      <c r="AF58" s="6" t="s">
        <v>466</v>
      </c>
      <c r="AG58" s="6"/>
      <c r="AH58" s="6"/>
      <c r="AI58" s="6" t="s">
        <v>392</v>
      </c>
      <c r="AJ58" s="3"/>
      <c r="AL58" s="3"/>
      <c r="AM58" s="3"/>
    </row>
    <row r="59" spans="1:39" x14ac:dyDescent="0.25">
      <c r="AB59" s="6" t="s">
        <v>656</v>
      </c>
      <c r="AC59" s="6"/>
      <c r="AD59" s="6"/>
      <c r="AE59" s="15">
        <v>56</v>
      </c>
      <c r="AF59" s="6" t="s">
        <v>464</v>
      </c>
      <c r="AG59" s="6"/>
      <c r="AH59" s="6"/>
      <c r="AI59" s="6" t="s">
        <v>694</v>
      </c>
    </row>
    <row r="60" spans="1:39" x14ac:dyDescent="0.25">
      <c r="AB60" s="6" t="s">
        <v>459</v>
      </c>
      <c r="AC60" s="6"/>
      <c r="AD60" s="6"/>
      <c r="AE60" s="15">
        <v>55</v>
      </c>
      <c r="AF60" s="6" t="s">
        <v>585</v>
      </c>
      <c r="AG60" s="6"/>
      <c r="AH60" s="6"/>
      <c r="AI60" s="6" t="s">
        <v>108</v>
      </c>
    </row>
    <row r="61" spans="1:39" x14ac:dyDescent="0.25">
      <c r="AB61" s="6" t="s">
        <v>906</v>
      </c>
      <c r="AC61" s="6"/>
      <c r="AD61" s="6"/>
      <c r="AE61" s="15">
        <v>55</v>
      </c>
      <c r="AF61" s="6" t="s">
        <v>781</v>
      </c>
      <c r="AG61" s="6"/>
      <c r="AH61" s="6"/>
      <c r="AI61" s="6" t="s">
        <v>735</v>
      </c>
    </row>
    <row r="62" spans="1:39" x14ac:dyDescent="0.25">
      <c r="AB62" s="6" t="s">
        <v>459</v>
      </c>
      <c r="AC62" s="6"/>
      <c r="AD62" s="6"/>
      <c r="AE62" s="15">
        <v>54</v>
      </c>
      <c r="AF62" s="6" t="s">
        <v>402</v>
      </c>
      <c r="AG62" s="6"/>
      <c r="AH62" s="6"/>
      <c r="AI62" s="6" t="s">
        <v>335</v>
      </c>
    </row>
    <row r="63" spans="1:39" x14ac:dyDescent="0.25">
      <c r="AB63" s="6" t="s">
        <v>905</v>
      </c>
      <c r="AC63" s="6"/>
      <c r="AD63" s="6"/>
      <c r="AE63" s="15" t="s">
        <v>589</v>
      </c>
      <c r="AF63" s="6" t="s">
        <v>155</v>
      </c>
      <c r="AG63" s="6"/>
      <c r="AH63" s="6"/>
      <c r="AI63" s="6" t="s">
        <v>299</v>
      </c>
      <c r="AJ63" s="3"/>
    </row>
    <row r="64" spans="1:39" x14ac:dyDescent="0.25">
      <c r="AB64" s="6" t="s">
        <v>656</v>
      </c>
      <c r="AC64" s="6"/>
      <c r="AD64" s="6"/>
      <c r="AE64" s="15" t="s">
        <v>127</v>
      </c>
      <c r="AF64" s="6" t="s">
        <v>818</v>
      </c>
      <c r="AG64" s="6"/>
      <c r="AH64" s="6"/>
      <c r="AI64" s="6" t="s">
        <v>710</v>
      </c>
      <c r="AJ64" s="3"/>
    </row>
    <row r="65" spans="28:36" x14ac:dyDescent="0.25">
      <c r="AB65" s="6" t="s">
        <v>656</v>
      </c>
      <c r="AC65" s="6"/>
      <c r="AD65" s="6"/>
      <c r="AE65" s="15" t="s">
        <v>127</v>
      </c>
      <c r="AF65" s="6" t="s">
        <v>907</v>
      </c>
      <c r="AG65" s="6"/>
      <c r="AH65" s="6"/>
      <c r="AI65" s="6" t="s">
        <v>908</v>
      </c>
      <c r="AJ65" s="3"/>
    </row>
    <row r="66" spans="28:36" x14ac:dyDescent="0.25">
      <c r="AB66" s="6" t="s">
        <v>459</v>
      </c>
      <c r="AC66" s="6"/>
      <c r="AD66" s="6"/>
      <c r="AE66" s="15" t="s">
        <v>127</v>
      </c>
      <c r="AF66" s="6" t="s">
        <v>909</v>
      </c>
      <c r="AG66" s="6"/>
      <c r="AH66" s="6"/>
      <c r="AI66" s="6" t="s">
        <v>309</v>
      </c>
      <c r="AJ66" s="3"/>
    </row>
    <row r="67" spans="28:36" x14ac:dyDescent="0.25">
      <c r="AB67" s="6" t="s">
        <v>459</v>
      </c>
      <c r="AC67" s="6"/>
      <c r="AD67" s="6"/>
      <c r="AE67" s="15" t="s">
        <v>127</v>
      </c>
      <c r="AF67" s="6" t="s">
        <v>373</v>
      </c>
      <c r="AG67" s="6"/>
      <c r="AH67" s="6"/>
      <c r="AI67" s="6" t="s">
        <v>387</v>
      </c>
      <c r="AJ67" s="3"/>
    </row>
    <row r="68" spans="28:36" x14ac:dyDescent="0.25">
      <c r="AB68" s="6" t="s">
        <v>905</v>
      </c>
      <c r="AC68" s="6"/>
      <c r="AD68" s="6"/>
      <c r="AE68" s="15" t="s">
        <v>199</v>
      </c>
      <c r="AF68" s="6" t="s">
        <v>818</v>
      </c>
      <c r="AG68" s="6"/>
      <c r="AH68" s="6"/>
      <c r="AI68" s="6" t="s">
        <v>710</v>
      </c>
      <c r="AJ68" s="3"/>
    </row>
    <row r="69" spans="28:36" x14ac:dyDescent="0.25">
      <c r="AB69" s="6" t="s">
        <v>656</v>
      </c>
      <c r="AC69" s="6"/>
      <c r="AD69" s="6"/>
      <c r="AE69" s="15" t="s">
        <v>390</v>
      </c>
      <c r="AF69" s="6" t="s">
        <v>910</v>
      </c>
      <c r="AG69" s="6"/>
      <c r="AH69" s="6"/>
      <c r="AI69" s="6" t="s">
        <v>911</v>
      </c>
      <c r="AJ69" s="3"/>
    </row>
    <row r="70" spans="28:36" x14ac:dyDescent="0.25">
      <c r="AB70" s="6" t="s">
        <v>655</v>
      </c>
      <c r="AC70" s="6"/>
      <c r="AD70" s="6"/>
      <c r="AE70" s="15" t="s">
        <v>390</v>
      </c>
      <c r="AF70" s="6" t="s">
        <v>910</v>
      </c>
      <c r="AG70" s="6"/>
      <c r="AH70" s="6"/>
      <c r="AI70" s="6" t="s">
        <v>911</v>
      </c>
      <c r="AJ70" s="3"/>
    </row>
  </sheetData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AQ66"/>
  <sheetViews>
    <sheetView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A18" sqref="AA18"/>
    </sheetView>
  </sheetViews>
  <sheetFormatPr defaultRowHeight="12.5" x14ac:dyDescent="0.25"/>
  <cols>
    <col min="1" max="1" width="11.1796875" customWidth="1"/>
    <col min="2" max="27" width="3.6328125" customWidth="1"/>
    <col min="28" max="28" width="5.453125" customWidth="1"/>
    <col min="29" max="30" width="3.6328125" customWidth="1"/>
    <col min="31" max="31" width="4.54296875" customWidth="1"/>
    <col min="32" max="32" width="2.453125" customWidth="1"/>
    <col min="33" max="37" width="3.6328125" customWidth="1"/>
    <col min="38" max="38" width="2" customWidth="1"/>
    <col min="39" max="39" width="4.08984375" customWidth="1"/>
    <col min="40" max="40" width="9.81640625" customWidth="1"/>
  </cols>
  <sheetData>
    <row r="1" spans="1:40" ht="15.5" x14ac:dyDescent="0.35">
      <c r="A1" s="8" t="s">
        <v>930</v>
      </c>
      <c r="B1" s="2"/>
      <c r="C1" s="2"/>
      <c r="D1" s="30" t="s">
        <v>942</v>
      </c>
      <c r="E1" s="3"/>
      <c r="F1" s="3"/>
      <c r="G1" s="3"/>
      <c r="H1" s="30"/>
      <c r="I1" s="30"/>
      <c r="J1" s="3"/>
      <c r="K1" s="22"/>
      <c r="L1" s="2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H1" s="3"/>
      <c r="AI1" s="3" t="s">
        <v>57</v>
      </c>
      <c r="AJ1" s="3"/>
      <c r="AK1" s="3"/>
      <c r="AL1" s="3"/>
      <c r="AM1" s="3"/>
    </row>
    <row r="2" spans="1:40" x14ac:dyDescent="0.25">
      <c r="A2" s="3"/>
      <c r="B2" s="3"/>
      <c r="C2" s="3"/>
      <c r="D2" s="3"/>
      <c r="E2" s="3"/>
      <c r="F2" s="3"/>
      <c r="G2" s="3"/>
      <c r="H2" s="3"/>
      <c r="I2" s="3"/>
      <c r="J2" s="9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5" t="s">
        <v>0</v>
      </c>
      <c r="AC2" s="5" t="s">
        <v>1</v>
      </c>
      <c r="AD2" s="5" t="s">
        <v>2</v>
      </c>
      <c r="AE2" s="3" t="s">
        <v>3</v>
      </c>
      <c r="AF2" s="3"/>
      <c r="AG2" s="5" t="s">
        <v>54</v>
      </c>
      <c r="AH2" s="5" t="s">
        <v>4</v>
      </c>
      <c r="AI2" s="5" t="s">
        <v>5</v>
      </c>
      <c r="AJ2" s="5" t="s">
        <v>6</v>
      </c>
      <c r="AK2" s="3" t="s">
        <v>342</v>
      </c>
      <c r="AL2" s="3"/>
      <c r="AM2" s="3"/>
    </row>
    <row r="3" spans="1:40" x14ac:dyDescent="0.25">
      <c r="A3" s="3" t="s">
        <v>931</v>
      </c>
      <c r="B3" s="11">
        <v>2</v>
      </c>
      <c r="C3" s="25">
        <v>50</v>
      </c>
      <c r="D3" s="3">
        <v>30</v>
      </c>
      <c r="E3" s="22">
        <v>27</v>
      </c>
      <c r="F3" s="3">
        <v>38</v>
      </c>
      <c r="G3" s="3">
        <v>9</v>
      </c>
      <c r="H3" s="3">
        <v>35</v>
      </c>
      <c r="I3" s="3">
        <v>98</v>
      </c>
      <c r="J3" s="3">
        <v>0</v>
      </c>
      <c r="K3" s="3">
        <v>24</v>
      </c>
      <c r="L3" s="3">
        <v>45</v>
      </c>
      <c r="M3" s="3">
        <v>1</v>
      </c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>
        <f>SUM(B3:AA3)</f>
        <v>359</v>
      </c>
      <c r="AC3" s="3">
        <f>COUNT(B3:AA3)</f>
        <v>12</v>
      </c>
      <c r="AD3" s="3">
        <v>2</v>
      </c>
      <c r="AE3" s="4">
        <f t="shared" ref="AE3:AE8" si="0">AB3/(AC3-AD3)</f>
        <v>35.9</v>
      </c>
      <c r="AH3" s="3">
        <v>2</v>
      </c>
      <c r="AI3" s="3">
        <v>5</v>
      </c>
      <c r="AJ3" s="3"/>
      <c r="AK3" s="3">
        <f>AC3+AJ3</f>
        <v>12</v>
      </c>
      <c r="AL3" s="3"/>
      <c r="AM3" s="6">
        <v>223</v>
      </c>
      <c r="AN3" s="3" t="s">
        <v>931</v>
      </c>
    </row>
    <row r="4" spans="1:40" x14ac:dyDescent="0.25">
      <c r="A4" s="3" t="s">
        <v>936</v>
      </c>
      <c r="B4" s="33">
        <v>5</v>
      </c>
      <c r="C4" s="22">
        <v>6</v>
      </c>
      <c r="D4" s="3">
        <v>0</v>
      </c>
      <c r="E4" s="22">
        <v>2</v>
      </c>
      <c r="F4" s="3"/>
      <c r="G4" s="3"/>
      <c r="H4" s="3"/>
      <c r="I4" s="3"/>
      <c r="J4" s="3"/>
      <c r="K4" s="3"/>
      <c r="L4" s="3"/>
      <c r="M4" s="3"/>
      <c r="N4" s="3"/>
      <c r="R4" s="3"/>
      <c r="S4" s="3"/>
      <c r="T4" s="3"/>
      <c r="U4" s="3"/>
      <c r="V4" s="3"/>
      <c r="W4" s="3"/>
      <c r="X4" s="3"/>
      <c r="Y4" s="3"/>
      <c r="Z4" s="3"/>
      <c r="AA4" s="3"/>
      <c r="AB4" s="3">
        <f>SUM(B4:AA4)</f>
        <v>13</v>
      </c>
      <c r="AC4" s="3">
        <f>COUNT(B4:AA4)</f>
        <v>4</v>
      </c>
      <c r="AD4" s="3">
        <v>3</v>
      </c>
      <c r="AE4" s="4">
        <f t="shared" si="0"/>
        <v>13</v>
      </c>
      <c r="AH4" s="3"/>
      <c r="AI4" s="3"/>
      <c r="AJ4" s="3">
        <v>2</v>
      </c>
      <c r="AK4" s="3">
        <f>AC4+AJ4</f>
        <v>6</v>
      </c>
      <c r="AL4" s="3"/>
      <c r="AM4" s="6">
        <v>228</v>
      </c>
      <c r="AN4" s="3" t="s">
        <v>956</v>
      </c>
    </row>
    <row r="5" spans="1:40" x14ac:dyDescent="0.25">
      <c r="A5" s="3" t="s">
        <v>775</v>
      </c>
      <c r="B5" s="11">
        <v>19</v>
      </c>
      <c r="C5" s="11">
        <v>6</v>
      </c>
      <c r="D5" s="11">
        <v>80</v>
      </c>
      <c r="E5" s="11">
        <v>18</v>
      </c>
      <c r="F5" s="11">
        <v>6</v>
      </c>
      <c r="G5" s="11">
        <v>6</v>
      </c>
      <c r="H5" s="11">
        <v>49</v>
      </c>
      <c r="I5" s="11"/>
      <c r="J5" s="11"/>
      <c r="K5" s="11"/>
      <c r="L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3">
        <f>SUM(B5:AA5)</f>
        <v>184</v>
      </c>
      <c r="AC5" s="3">
        <f>COUNT(B5:AA5)</f>
        <v>7</v>
      </c>
      <c r="AD5" s="3"/>
      <c r="AE5" s="4">
        <f t="shared" si="0"/>
        <v>26.285714285714285</v>
      </c>
      <c r="AH5" s="3">
        <v>1</v>
      </c>
      <c r="AI5" s="3">
        <v>1</v>
      </c>
      <c r="AJ5" s="3"/>
      <c r="AK5" s="3">
        <f>AC5+AJ5</f>
        <v>7</v>
      </c>
      <c r="AL5" s="3"/>
      <c r="AM5" s="6">
        <v>179</v>
      </c>
      <c r="AN5" s="3" t="s">
        <v>775</v>
      </c>
    </row>
    <row r="6" spans="1:40" x14ac:dyDescent="0.25">
      <c r="A6" s="3" t="s">
        <v>932</v>
      </c>
      <c r="B6" s="11">
        <v>3</v>
      </c>
      <c r="C6" s="11">
        <v>0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3">
        <f t="shared" ref="AB6:AB18" si="1">SUM(B6:AA6)</f>
        <v>3</v>
      </c>
      <c r="AC6" s="3">
        <f t="shared" ref="AC6:AC18" si="2">COUNT(B6:AA6)</f>
        <v>2</v>
      </c>
      <c r="AD6" s="3"/>
      <c r="AE6" s="4">
        <f t="shared" si="0"/>
        <v>1.5</v>
      </c>
      <c r="AF6" s="4"/>
      <c r="AG6" s="3"/>
      <c r="AH6" s="3"/>
      <c r="AI6" s="3"/>
      <c r="AJ6" s="3">
        <v>5</v>
      </c>
      <c r="AK6" s="3">
        <f t="shared" ref="AK6:AK25" si="3">AC6+AJ6</f>
        <v>7</v>
      </c>
      <c r="AL6" s="3"/>
      <c r="AM6" s="6">
        <v>175</v>
      </c>
      <c r="AN6" s="3" t="s">
        <v>727</v>
      </c>
    </row>
    <row r="7" spans="1:40" x14ac:dyDescent="0.25">
      <c r="A7" s="3" t="s">
        <v>777</v>
      </c>
      <c r="B7" s="11">
        <v>8</v>
      </c>
      <c r="C7" s="11">
        <v>0</v>
      </c>
      <c r="D7" s="11">
        <v>16</v>
      </c>
      <c r="E7" s="11">
        <v>1</v>
      </c>
      <c r="F7" s="25">
        <v>17</v>
      </c>
      <c r="G7" s="11"/>
      <c r="H7" s="11"/>
      <c r="I7" s="11"/>
      <c r="J7" s="11"/>
      <c r="K7" s="11"/>
      <c r="L7" s="11"/>
      <c r="M7" s="11"/>
      <c r="N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3">
        <f t="shared" si="1"/>
        <v>42</v>
      </c>
      <c r="AC7" s="3">
        <f t="shared" si="2"/>
        <v>5</v>
      </c>
      <c r="AD7" s="3">
        <v>1</v>
      </c>
      <c r="AE7" s="4">
        <f t="shared" si="0"/>
        <v>10.5</v>
      </c>
      <c r="AI7" s="3"/>
      <c r="AJ7" s="3">
        <v>5</v>
      </c>
      <c r="AK7" s="3">
        <f t="shared" si="3"/>
        <v>10</v>
      </c>
      <c r="AL7" s="3"/>
      <c r="AM7" s="6">
        <v>192</v>
      </c>
      <c r="AN7" s="3" t="s">
        <v>777</v>
      </c>
    </row>
    <row r="8" spans="1:40" x14ac:dyDescent="0.25">
      <c r="A8" s="3" t="s">
        <v>868</v>
      </c>
      <c r="B8" s="25">
        <v>25</v>
      </c>
      <c r="C8" s="11">
        <v>15</v>
      </c>
      <c r="D8" s="11">
        <v>20</v>
      </c>
      <c r="E8" s="25">
        <v>25</v>
      </c>
      <c r="F8" s="11">
        <v>2</v>
      </c>
      <c r="G8" s="11">
        <v>33</v>
      </c>
      <c r="H8" s="11">
        <v>23</v>
      </c>
      <c r="I8" s="11">
        <v>32</v>
      </c>
      <c r="J8" s="11">
        <v>37</v>
      </c>
      <c r="K8" s="11">
        <v>5</v>
      </c>
      <c r="L8" s="11">
        <v>1</v>
      </c>
      <c r="M8" s="11">
        <v>7</v>
      </c>
      <c r="N8" s="11">
        <v>13</v>
      </c>
      <c r="V8" s="11"/>
      <c r="W8" s="11"/>
      <c r="X8" s="11"/>
      <c r="Y8" s="11"/>
      <c r="Z8" s="11"/>
      <c r="AA8" s="11"/>
      <c r="AB8" s="3">
        <f t="shared" si="1"/>
        <v>238</v>
      </c>
      <c r="AC8" s="3">
        <f t="shared" si="2"/>
        <v>13</v>
      </c>
      <c r="AD8" s="3">
        <v>2</v>
      </c>
      <c r="AE8" s="4">
        <f t="shared" si="0"/>
        <v>21.636363636363637</v>
      </c>
      <c r="AG8" s="3"/>
      <c r="AI8" s="3">
        <v>5</v>
      </c>
      <c r="AJ8" s="3">
        <v>1</v>
      </c>
      <c r="AK8" s="3">
        <f t="shared" si="3"/>
        <v>14</v>
      </c>
      <c r="AL8" s="3"/>
      <c r="AM8" s="6">
        <v>208</v>
      </c>
      <c r="AN8" s="3" t="s">
        <v>868</v>
      </c>
    </row>
    <row r="9" spans="1:40" x14ac:dyDescent="0.25">
      <c r="A9" s="3" t="s">
        <v>494</v>
      </c>
      <c r="B9" s="11">
        <v>13</v>
      </c>
      <c r="C9" s="11">
        <v>37</v>
      </c>
      <c r="D9" s="25">
        <v>5</v>
      </c>
      <c r="E9" s="11">
        <v>7</v>
      </c>
      <c r="F9" s="11">
        <v>0</v>
      </c>
      <c r="G9" s="11">
        <v>9</v>
      </c>
      <c r="H9" s="11">
        <v>14</v>
      </c>
      <c r="I9" s="11">
        <v>12</v>
      </c>
      <c r="J9" s="11">
        <v>2</v>
      </c>
      <c r="V9" s="11"/>
      <c r="W9" s="11"/>
      <c r="X9" s="11"/>
      <c r="Y9" s="11"/>
      <c r="Z9" s="11"/>
      <c r="AA9" s="11"/>
      <c r="AB9" s="3">
        <f t="shared" si="1"/>
        <v>99</v>
      </c>
      <c r="AC9" s="3">
        <f t="shared" si="2"/>
        <v>9</v>
      </c>
      <c r="AD9" s="3">
        <v>1</v>
      </c>
      <c r="AE9" s="4">
        <f t="shared" ref="AE9:AE25" si="4">AB9/(AC9-AD9)</f>
        <v>12.375</v>
      </c>
      <c r="AF9" s="4"/>
      <c r="AG9" s="3"/>
      <c r="AH9" s="3"/>
      <c r="AI9" s="3"/>
      <c r="AJ9" s="3">
        <v>7</v>
      </c>
      <c r="AK9" s="3">
        <f t="shared" si="3"/>
        <v>16</v>
      </c>
      <c r="AL9" s="3"/>
      <c r="AM9" s="6">
        <v>132</v>
      </c>
      <c r="AN9" s="3" t="s">
        <v>494</v>
      </c>
    </row>
    <row r="10" spans="1:40" x14ac:dyDescent="0.25">
      <c r="A10" s="3" t="s">
        <v>847</v>
      </c>
      <c r="B10" s="11">
        <v>1</v>
      </c>
      <c r="C10" s="25">
        <v>6</v>
      </c>
      <c r="D10" s="11">
        <v>1</v>
      </c>
      <c r="E10" s="25">
        <v>0</v>
      </c>
      <c r="F10" s="11">
        <v>11</v>
      </c>
      <c r="G10" s="11">
        <v>0</v>
      </c>
      <c r="H10" s="11">
        <v>1</v>
      </c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3">
        <f t="shared" si="1"/>
        <v>20</v>
      </c>
      <c r="AC10" s="3">
        <f t="shared" si="2"/>
        <v>7</v>
      </c>
      <c r="AD10" s="3">
        <v>2</v>
      </c>
      <c r="AE10" s="4">
        <f t="shared" si="4"/>
        <v>4</v>
      </c>
      <c r="AH10" s="3"/>
      <c r="AI10" s="3"/>
      <c r="AJ10" s="3">
        <v>8</v>
      </c>
      <c r="AK10" s="3">
        <f t="shared" si="3"/>
        <v>15</v>
      </c>
      <c r="AM10" s="6">
        <v>202</v>
      </c>
      <c r="AN10" s="3" t="s">
        <v>847</v>
      </c>
    </row>
    <row r="11" spans="1:40" x14ac:dyDescent="0.25">
      <c r="A11" s="3" t="s">
        <v>886</v>
      </c>
      <c r="B11" s="11">
        <v>3</v>
      </c>
      <c r="C11" s="11">
        <v>22</v>
      </c>
      <c r="D11" s="11">
        <v>26</v>
      </c>
      <c r="E11" s="25">
        <v>53</v>
      </c>
      <c r="F11" s="11">
        <v>4</v>
      </c>
      <c r="G11" s="11">
        <v>27</v>
      </c>
      <c r="H11" s="11">
        <v>17</v>
      </c>
      <c r="I11" s="11">
        <v>0</v>
      </c>
      <c r="J11" s="11">
        <v>0</v>
      </c>
      <c r="K11" s="11">
        <v>43</v>
      </c>
      <c r="L11" s="11">
        <v>17</v>
      </c>
      <c r="M11" s="11">
        <v>8</v>
      </c>
      <c r="N11" s="11">
        <v>50</v>
      </c>
      <c r="O11" s="11">
        <v>2</v>
      </c>
      <c r="V11" s="24"/>
      <c r="W11" s="24"/>
      <c r="X11" s="24"/>
      <c r="Y11" s="24"/>
      <c r="Z11" s="24"/>
      <c r="AA11" s="24"/>
      <c r="AB11" s="3">
        <f t="shared" si="1"/>
        <v>272</v>
      </c>
      <c r="AC11" s="3">
        <f t="shared" si="2"/>
        <v>14</v>
      </c>
      <c r="AD11" s="3">
        <v>1</v>
      </c>
      <c r="AE11" s="4">
        <f>AB11/(AC11-AD11)</f>
        <v>20.923076923076923</v>
      </c>
      <c r="AH11" s="3">
        <v>2</v>
      </c>
      <c r="AI11" s="3">
        <v>3</v>
      </c>
      <c r="AJ11" s="3">
        <v>1</v>
      </c>
      <c r="AK11" s="3">
        <f t="shared" si="3"/>
        <v>15</v>
      </c>
      <c r="AM11" s="6">
        <v>213</v>
      </c>
      <c r="AN11" s="3" t="s">
        <v>886</v>
      </c>
    </row>
    <row r="12" spans="1:40" x14ac:dyDescent="0.25">
      <c r="A12" s="3" t="s">
        <v>803</v>
      </c>
      <c r="B12" s="25">
        <v>40</v>
      </c>
      <c r="C12" s="11">
        <v>1</v>
      </c>
      <c r="D12" s="11">
        <v>21</v>
      </c>
      <c r="E12" s="25">
        <v>2</v>
      </c>
      <c r="F12" s="11">
        <v>2</v>
      </c>
      <c r="G12" s="11">
        <v>16</v>
      </c>
      <c r="H12" s="11">
        <v>1</v>
      </c>
      <c r="I12" s="11">
        <v>15</v>
      </c>
      <c r="J12" s="11">
        <v>2</v>
      </c>
      <c r="K12" s="11">
        <v>39</v>
      </c>
      <c r="L12" s="11">
        <v>16</v>
      </c>
      <c r="M12" s="11">
        <v>39</v>
      </c>
      <c r="N12" s="11">
        <v>1</v>
      </c>
      <c r="O12" s="25">
        <v>2</v>
      </c>
      <c r="P12" s="11">
        <v>8</v>
      </c>
      <c r="Q12" s="11">
        <v>27</v>
      </c>
      <c r="R12" s="11">
        <v>35</v>
      </c>
      <c r="S12" s="11">
        <v>15</v>
      </c>
      <c r="T12" s="11">
        <v>4</v>
      </c>
      <c r="U12" s="11">
        <v>12</v>
      </c>
      <c r="V12" s="25">
        <v>2</v>
      </c>
      <c r="W12" s="11">
        <v>18</v>
      </c>
      <c r="X12" s="11">
        <v>2</v>
      </c>
      <c r="Y12" s="11">
        <v>4</v>
      </c>
      <c r="Z12" s="11">
        <v>8</v>
      </c>
      <c r="AA12" s="11">
        <v>19</v>
      </c>
      <c r="AB12" s="3">
        <f t="shared" si="1"/>
        <v>351</v>
      </c>
      <c r="AC12" s="3">
        <f t="shared" si="2"/>
        <v>26</v>
      </c>
      <c r="AD12" s="3">
        <v>4</v>
      </c>
      <c r="AE12" s="4">
        <f t="shared" si="4"/>
        <v>15.954545454545455</v>
      </c>
      <c r="AH12" s="3"/>
      <c r="AI12" s="3">
        <v>5</v>
      </c>
      <c r="AJ12" s="3">
        <v>3</v>
      </c>
      <c r="AK12" s="3">
        <f t="shared" si="3"/>
        <v>29</v>
      </c>
      <c r="AM12" s="6">
        <v>194</v>
      </c>
      <c r="AN12" s="3" t="s">
        <v>803</v>
      </c>
    </row>
    <row r="13" spans="1:40" x14ac:dyDescent="0.25">
      <c r="A13" s="3" t="s">
        <v>16</v>
      </c>
      <c r="B13" s="11">
        <v>10</v>
      </c>
      <c r="C13" s="25">
        <v>59</v>
      </c>
      <c r="D13" s="25">
        <v>0</v>
      </c>
      <c r="E13" s="11">
        <v>16</v>
      </c>
      <c r="F13" s="25">
        <v>0</v>
      </c>
      <c r="G13" s="25">
        <v>31</v>
      </c>
      <c r="H13" s="11">
        <v>0</v>
      </c>
      <c r="I13" s="11">
        <v>17</v>
      </c>
      <c r="J13" s="25">
        <v>0</v>
      </c>
      <c r="K13" s="25">
        <v>0</v>
      </c>
      <c r="L13" s="25">
        <v>2</v>
      </c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3">
        <f t="shared" si="1"/>
        <v>135</v>
      </c>
      <c r="AC13" s="3">
        <f t="shared" si="2"/>
        <v>11</v>
      </c>
      <c r="AD13" s="3">
        <v>7</v>
      </c>
      <c r="AE13" s="4">
        <f t="shared" si="4"/>
        <v>33.75</v>
      </c>
      <c r="AF13" s="4"/>
      <c r="AG13" s="3"/>
      <c r="AH13" s="3">
        <v>1</v>
      </c>
      <c r="AI13" s="3">
        <v>1</v>
      </c>
      <c r="AJ13" s="3">
        <v>6</v>
      </c>
      <c r="AK13" s="3">
        <f t="shared" si="3"/>
        <v>17</v>
      </c>
      <c r="AL13" s="3"/>
      <c r="AM13" s="6">
        <v>66</v>
      </c>
      <c r="AN13" s="3" t="s">
        <v>16</v>
      </c>
    </row>
    <row r="14" spans="1:40" x14ac:dyDescent="0.25">
      <c r="A14" s="3" t="s">
        <v>453</v>
      </c>
      <c r="B14" s="11">
        <v>26</v>
      </c>
      <c r="C14" s="11">
        <v>0</v>
      </c>
      <c r="D14" s="11">
        <v>0</v>
      </c>
      <c r="E14" s="11">
        <v>29</v>
      </c>
      <c r="F14" s="25">
        <v>3</v>
      </c>
      <c r="G14" s="11">
        <v>50</v>
      </c>
      <c r="H14" s="25">
        <v>31</v>
      </c>
      <c r="I14" s="11">
        <v>25</v>
      </c>
      <c r="J14" s="25">
        <v>36</v>
      </c>
      <c r="K14" s="11">
        <v>12</v>
      </c>
      <c r="L14" s="11">
        <v>87</v>
      </c>
      <c r="M14" s="11">
        <v>13</v>
      </c>
      <c r="N14" s="25">
        <v>56</v>
      </c>
      <c r="O14" s="11">
        <v>13</v>
      </c>
      <c r="P14" s="11">
        <v>30</v>
      </c>
      <c r="Q14" s="11">
        <v>32</v>
      </c>
      <c r="R14" s="11">
        <v>45</v>
      </c>
      <c r="S14" s="11">
        <v>26</v>
      </c>
      <c r="T14" s="11">
        <v>27</v>
      </c>
      <c r="U14" s="11">
        <v>7</v>
      </c>
      <c r="V14" s="25">
        <v>61</v>
      </c>
      <c r="W14" s="11">
        <v>75</v>
      </c>
      <c r="X14" s="11">
        <v>0</v>
      </c>
      <c r="Y14" s="11">
        <v>43</v>
      </c>
      <c r="Z14" s="11"/>
      <c r="AA14" s="11"/>
      <c r="AB14" s="3">
        <f t="shared" si="1"/>
        <v>727</v>
      </c>
      <c r="AC14" s="3">
        <f t="shared" si="2"/>
        <v>24</v>
      </c>
      <c r="AD14" s="3">
        <v>5</v>
      </c>
      <c r="AE14" s="4">
        <f t="shared" si="4"/>
        <v>38.263157894736842</v>
      </c>
      <c r="AF14" s="4"/>
      <c r="AG14" s="3"/>
      <c r="AH14" s="3">
        <v>5</v>
      </c>
      <c r="AI14" s="3">
        <v>11</v>
      </c>
      <c r="AJ14" s="3">
        <v>1</v>
      </c>
      <c r="AK14" s="3">
        <f t="shared" si="3"/>
        <v>25</v>
      </c>
      <c r="AL14" s="3"/>
      <c r="AM14" s="6">
        <v>133</v>
      </c>
      <c r="AN14" s="3" t="s">
        <v>453</v>
      </c>
    </row>
    <row r="15" spans="1:40" x14ac:dyDescent="0.25">
      <c r="A15" s="3" t="s">
        <v>641</v>
      </c>
      <c r="B15" s="11">
        <v>23</v>
      </c>
      <c r="C15" s="11">
        <v>21</v>
      </c>
      <c r="D15" s="25">
        <v>122</v>
      </c>
      <c r="E15" s="11">
        <v>52</v>
      </c>
      <c r="F15" s="25">
        <v>25</v>
      </c>
      <c r="G15" s="11">
        <v>26</v>
      </c>
      <c r="H15" s="11">
        <v>31</v>
      </c>
      <c r="I15" s="11">
        <v>10</v>
      </c>
      <c r="J15" s="11">
        <v>30</v>
      </c>
      <c r="K15" s="11">
        <v>30</v>
      </c>
      <c r="L15" s="11">
        <v>36</v>
      </c>
      <c r="M15" s="11">
        <v>11</v>
      </c>
      <c r="N15" s="11">
        <v>34</v>
      </c>
      <c r="O15" s="25">
        <v>25</v>
      </c>
      <c r="P15" s="11">
        <v>3</v>
      </c>
      <c r="Q15" s="25">
        <v>50</v>
      </c>
      <c r="R15" s="25">
        <v>38</v>
      </c>
      <c r="S15" s="11">
        <v>27</v>
      </c>
      <c r="T15" s="25">
        <v>55</v>
      </c>
      <c r="U15" s="25">
        <v>73</v>
      </c>
      <c r="W15" s="11"/>
      <c r="X15" s="11"/>
      <c r="Y15" s="11"/>
      <c r="Z15" s="11"/>
      <c r="AA15" s="11"/>
      <c r="AB15" s="3">
        <f t="shared" si="1"/>
        <v>722</v>
      </c>
      <c r="AC15" s="3">
        <f t="shared" si="2"/>
        <v>20</v>
      </c>
      <c r="AD15" s="3">
        <v>7</v>
      </c>
      <c r="AE15" s="4">
        <f t="shared" si="4"/>
        <v>55.53846153846154</v>
      </c>
      <c r="AF15" s="4"/>
      <c r="AG15" s="3">
        <v>1</v>
      </c>
      <c r="AH15" s="3">
        <v>4</v>
      </c>
      <c r="AI15" s="3">
        <v>10</v>
      </c>
      <c r="AJ15" s="3">
        <v>2</v>
      </c>
      <c r="AK15" s="3">
        <f t="shared" si="3"/>
        <v>22</v>
      </c>
      <c r="AL15" s="3"/>
      <c r="AM15" s="6">
        <v>151</v>
      </c>
      <c r="AN15" s="3" t="s">
        <v>641</v>
      </c>
    </row>
    <row r="16" spans="1:40" x14ac:dyDescent="0.25">
      <c r="A16" s="3" t="s">
        <v>935</v>
      </c>
      <c r="B16" s="11">
        <v>0</v>
      </c>
      <c r="C16" s="11">
        <v>13</v>
      </c>
      <c r="D16" s="11">
        <v>39</v>
      </c>
      <c r="E16" s="25">
        <v>14</v>
      </c>
      <c r="F16" s="25">
        <v>51</v>
      </c>
      <c r="G16" s="3">
        <v>38</v>
      </c>
      <c r="H16" s="11"/>
      <c r="I16" s="11"/>
      <c r="J16" s="11"/>
      <c r="K16" s="11"/>
      <c r="L16" s="11"/>
      <c r="M16" s="11"/>
      <c r="N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3">
        <f t="shared" si="1"/>
        <v>155</v>
      </c>
      <c r="AC16" s="3">
        <f t="shared" si="2"/>
        <v>6</v>
      </c>
      <c r="AD16" s="3">
        <v>2</v>
      </c>
      <c r="AE16" s="4">
        <f t="shared" si="4"/>
        <v>38.75</v>
      </c>
      <c r="AF16" s="4"/>
      <c r="AG16" s="3"/>
      <c r="AH16" s="3">
        <v>1</v>
      </c>
      <c r="AI16" s="3">
        <v>2</v>
      </c>
      <c r="AJ16" s="3"/>
      <c r="AK16" s="3">
        <f t="shared" si="3"/>
        <v>6</v>
      </c>
      <c r="AL16" s="3"/>
      <c r="AM16" s="6">
        <v>225</v>
      </c>
      <c r="AN16" s="3" t="s">
        <v>957</v>
      </c>
    </row>
    <row r="17" spans="1:43" x14ac:dyDescent="0.25">
      <c r="A17" s="3" t="s">
        <v>17</v>
      </c>
      <c r="B17" s="11">
        <v>17</v>
      </c>
      <c r="C17" s="11">
        <v>2</v>
      </c>
      <c r="D17" s="11">
        <v>4</v>
      </c>
      <c r="E17" s="25">
        <v>4</v>
      </c>
      <c r="F17" s="11">
        <v>18</v>
      </c>
      <c r="G17" s="11">
        <v>6</v>
      </c>
      <c r="H17" s="11">
        <v>18</v>
      </c>
      <c r="I17" s="11">
        <v>5</v>
      </c>
      <c r="J17" s="11">
        <v>9</v>
      </c>
      <c r="K17" s="25">
        <v>31</v>
      </c>
      <c r="L17" s="11">
        <v>0</v>
      </c>
      <c r="M17" s="25">
        <v>19</v>
      </c>
      <c r="N17" s="25">
        <v>33</v>
      </c>
      <c r="O17" s="11">
        <v>4</v>
      </c>
      <c r="P17" s="11">
        <v>1</v>
      </c>
      <c r="Q17" s="11">
        <v>16</v>
      </c>
      <c r="R17" s="11">
        <v>9</v>
      </c>
      <c r="S17" s="11">
        <v>2</v>
      </c>
      <c r="T17" s="11">
        <v>0</v>
      </c>
      <c r="U17" s="11">
        <v>10</v>
      </c>
      <c r="V17" s="11"/>
      <c r="W17" s="11"/>
      <c r="X17" s="11"/>
      <c r="Y17" s="11"/>
      <c r="Z17" s="11"/>
      <c r="AA17" s="11"/>
      <c r="AB17" s="3">
        <f t="shared" si="1"/>
        <v>208</v>
      </c>
      <c r="AC17" s="3">
        <f t="shared" si="2"/>
        <v>20</v>
      </c>
      <c r="AD17" s="3">
        <v>4</v>
      </c>
      <c r="AE17" s="4">
        <f t="shared" si="4"/>
        <v>13</v>
      </c>
      <c r="AF17" s="4"/>
      <c r="AG17" s="3"/>
      <c r="AH17" s="3"/>
      <c r="AI17" s="3">
        <v>2</v>
      </c>
      <c r="AJ17" s="3">
        <v>2</v>
      </c>
      <c r="AK17" s="3">
        <f t="shared" si="3"/>
        <v>22</v>
      </c>
      <c r="AL17" s="3"/>
      <c r="AM17" s="6">
        <v>70</v>
      </c>
      <c r="AN17" s="3" t="s">
        <v>17</v>
      </c>
    </row>
    <row r="18" spans="1:43" x14ac:dyDescent="0.25">
      <c r="A18" s="3" t="s">
        <v>705</v>
      </c>
      <c r="B18" s="25">
        <v>6</v>
      </c>
      <c r="C18" s="25">
        <v>70</v>
      </c>
      <c r="D18" s="11">
        <v>23</v>
      </c>
      <c r="E18" s="11">
        <v>18</v>
      </c>
      <c r="F18" s="25">
        <v>12</v>
      </c>
      <c r="G18" s="11">
        <v>28</v>
      </c>
      <c r="H18" s="11">
        <v>13</v>
      </c>
      <c r="I18" s="25">
        <v>20</v>
      </c>
      <c r="J18" s="11">
        <v>17</v>
      </c>
      <c r="K18" s="25">
        <v>6</v>
      </c>
      <c r="L18" s="11">
        <v>23</v>
      </c>
      <c r="M18" s="11">
        <v>4</v>
      </c>
      <c r="N18" s="11">
        <v>7</v>
      </c>
      <c r="O18" s="11">
        <v>8</v>
      </c>
      <c r="P18" s="11">
        <v>29</v>
      </c>
      <c r="Q18" s="11">
        <v>10</v>
      </c>
      <c r="R18" s="25">
        <v>16</v>
      </c>
      <c r="S18" s="11">
        <v>38</v>
      </c>
      <c r="T18" s="11">
        <v>8</v>
      </c>
      <c r="U18" s="25">
        <v>28</v>
      </c>
      <c r="V18" s="11">
        <v>11</v>
      </c>
      <c r="W18" s="25">
        <v>6</v>
      </c>
      <c r="X18" s="25">
        <v>2</v>
      </c>
      <c r="Y18" s="25">
        <v>7</v>
      </c>
      <c r="Z18" s="11">
        <v>73</v>
      </c>
      <c r="AA18" s="11">
        <v>6</v>
      </c>
      <c r="AB18" s="3">
        <f t="shared" si="1"/>
        <v>489</v>
      </c>
      <c r="AC18" s="3">
        <f t="shared" si="2"/>
        <v>26</v>
      </c>
      <c r="AD18" s="3">
        <v>10</v>
      </c>
      <c r="AE18" s="4">
        <f t="shared" si="4"/>
        <v>30.5625</v>
      </c>
      <c r="AF18" s="4"/>
      <c r="AG18" s="3"/>
      <c r="AH18" s="3">
        <v>2</v>
      </c>
      <c r="AI18" s="3">
        <v>4</v>
      </c>
      <c r="AJ18" s="3">
        <v>4</v>
      </c>
      <c r="AK18" s="3">
        <f t="shared" si="3"/>
        <v>30</v>
      </c>
      <c r="AL18" s="3"/>
      <c r="AM18" s="6">
        <v>166</v>
      </c>
      <c r="AN18" s="3" t="s">
        <v>705</v>
      </c>
    </row>
    <row r="19" spans="1:43" x14ac:dyDescent="0.25">
      <c r="A19" s="3" t="s">
        <v>933</v>
      </c>
      <c r="B19" s="11">
        <v>2</v>
      </c>
      <c r="C19" s="11">
        <v>0</v>
      </c>
      <c r="D19" s="11">
        <v>18</v>
      </c>
      <c r="E19" s="11">
        <v>13</v>
      </c>
      <c r="F19" s="11">
        <v>7</v>
      </c>
      <c r="G19" s="11">
        <v>0</v>
      </c>
      <c r="H19" s="11">
        <v>85</v>
      </c>
      <c r="I19" s="11">
        <v>61</v>
      </c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3">
        <f>SUM(B19:AA19)</f>
        <v>186</v>
      </c>
      <c r="AC19" s="3">
        <f>COUNT(B19:AA19)</f>
        <v>8</v>
      </c>
      <c r="AD19" s="3"/>
      <c r="AE19" s="4">
        <f>AB19/(AC19-AD19)</f>
        <v>23.25</v>
      </c>
      <c r="AF19" s="4"/>
      <c r="AG19" s="3"/>
      <c r="AH19" s="3">
        <v>2</v>
      </c>
      <c r="AI19" s="3"/>
      <c r="AJ19" s="3"/>
      <c r="AK19" s="3">
        <f t="shared" si="3"/>
        <v>8</v>
      </c>
      <c r="AL19" s="3"/>
      <c r="AM19" s="6">
        <v>226</v>
      </c>
      <c r="AN19" s="3" t="s">
        <v>933</v>
      </c>
    </row>
    <row r="20" spans="1:43" x14ac:dyDescent="0.25">
      <c r="A20" s="3" t="s">
        <v>508</v>
      </c>
      <c r="B20" s="11">
        <v>2</v>
      </c>
      <c r="C20" s="11">
        <v>0</v>
      </c>
      <c r="D20" s="11">
        <v>2</v>
      </c>
      <c r="E20" s="11">
        <v>0</v>
      </c>
      <c r="F20" s="25">
        <v>1</v>
      </c>
      <c r="G20" s="11">
        <v>2</v>
      </c>
      <c r="H20" s="25">
        <v>1</v>
      </c>
      <c r="I20" s="11">
        <v>1</v>
      </c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3">
        <f t="shared" ref="AB20:AB25" si="5">SUM(B20:AA20)</f>
        <v>9</v>
      </c>
      <c r="AC20" s="3">
        <f t="shared" ref="AC20:AC25" si="6">COUNT(B20:AA20)</f>
        <v>8</v>
      </c>
      <c r="AD20" s="3">
        <v>2</v>
      </c>
      <c r="AE20" s="4">
        <f t="shared" si="4"/>
        <v>1.5</v>
      </c>
      <c r="AF20" s="4"/>
      <c r="AG20" s="3"/>
      <c r="AH20" s="3"/>
      <c r="AI20" s="3"/>
      <c r="AJ20" s="3">
        <v>6</v>
      </c>
      <c r="AK20" s="3">
        <f t="shared" si="3"/>
        <v>14</v>
      </c>
      <c r="AL20" s="3"/>
      <c r="AM20" s="6">
        <v>60</v>
      </c>
      <c r="AN20" s="3" t="s">
        <v>508</v>
      </c>
    </row>
    <row r="21" spans="1:43" x14ac:dyDescent="0.25">
      <c r="A21" s="3" t="s">
        <v>432</v>
      </c>
      <c r="B21" s="11">
        <v>4</v>
      </c>
      <c r="C21" s="11">
        <v>36</v>
      </c>
      <c r="D21" s="11">
        <v>58</v>
      </c>
      <c r="E21" s="11">
        <v>7</v>
      </c>
      <c r="F21" s="11">
        <v>79</v>
      </c>
      <c r="G21" s="11">
        <v>17</v>
      </c>
      <c r="H21" s="11">
        <v>0</v>
      </c>
      <c r="I21" s="11">
        <v>35</v>
      </c>
      <c r="J21" s="11">
        <v>6</v>
      </c>
      <c r="K21" s="11">
        <v>14</v>
      </c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3">
        <f t="shared" si="5"/>
        <v>256</v>
      </c>
      <c r="AC21" s="3">
        <f t="shared" si="6"/>
        <v>10</v>
      </c>
      <c r="AD21" s="3"/>
      <c r="AE21" s="4">
        <f t="shared" si="4"/>
        <v>25.6</v>
      </c>
      <c r="AF21" s="4"/>
      <c r="AG21" s="3"/>
      <c r="AH21" s="3">
        <v>2</v>
      </c>
      <c r="AI21" s="3">
        <v>2</v>
      </c>
      <c r="AJ21" s="3">
        <v>1</v>
      </c>
      <c r="AK21" s="3">
        <f t="shared" si="3"/>
        <v>11</v>
      </c>
      <c r="AL21" s="3"/>
      <c r="AM21" s="6">
        <v>127</v>
      </c>
      <c r="AN21" s="3" t="s">
        <v>432</v>
      </c>
    </row>
    <row r="22" spans="1:43" x14ac:dyDescent="0.25">
      <c r="A22" s="3" t="s">
        <v>509</v>
      </c>
      <c r="B22" s="11">
        <v>1</v>
      </c>
      <c r="C22" s="11">
        <v>0</v>
      </c>
      <c r="D22" s="25">
        <v>1</v>
      </c>
      <c r="E22" s="25">
        <v>2</v>
      </c>
      <c r="F22" s="11">
        <v>0</v>
      </c>
      <c r="G22" s="25">
        <v>2</v>
      </c>
      <c r="H22" s="11">
        <v>2</v>
      </c>
      <c r="I22" s="25">
        <v>0</v>
      </c>
      <c r="J22" s="25">
        <v>1</v>
      </c>
      <c r="K22" s="25">
        <v>0</v>
      </c>
      <c r="L22" s="11">
        <v>4</v>
      </c>
      <c r="M22" s="25">
        <v>2</v>
      </c>
      <c r="N22" s="11"/>
      <c r="V22" s="11"/>
      <c r="W22" s="11"/>
      <c r="X22" s="11"/>
      <c r="Y22" s="11"/>
      <c r="Z22" s="11"/>
      <c r="AA22" s="11"/>
      <c r="AB22" s="3">
        <f t="shared" si="5"/>
        <v>15</v>
      </c>
      <c r="AC22" s="3">
        <f t="shared" si="6"/>
        <v>12</v>
      </c>
      <c r="AD22" s="3">
        <v>7</v>
      </c>
      <c r="AE22" s="4">
        <f t="shared" si="4"/>
        <v>3</v>
      </c>
      <c r="AF22" s="4"/>
      <c r="AG22" s="3"/>
      <c r="AH22" s="3"/>
      <c r="AI22" s="3"/>
      <c r="AJ22" s="3">
        <v>7</v>
      </c>
      <c r="AK22" s="3">
        <f t="shared" si="3"/>
        <v>19</v>
      </c>
      <c r="AL22" s="3"/>
      <c r="AM22" s="6">
        <v>61</v>
      </c>
      <c r="AN22" s="3" t="s">
        <v>509</v>
      </c>
    </row>
    <row r="23" spans="1:43" x14ac:dyDescent="0.25">
      <c r="A23" s="3" t="s">
        <v>899</v>
      </c>
      <c r="B23" s="25">
        <v>1</v>
      </c>
      <c r="C23" s="25">
        <v>3</v>
      </c>
      <c r="D23" s="11">
        <v>4</v>
      </c>
      <c r="E23" s="25">
        <v>27</v>
      </c>
      <c r="F23" s="25">
        <v>0</v>
      </c>
      <c r="G23" s="11">
        <v>4</v>
      </c>
      <c r="H23" s="11">
        <v>8</v>
      </c>
      <c r="I23" s="11">
        <v>1</v>
      </c>
      <c r="J23" s="11">
        <v>11</v>
      </c>
      <c r="K23" s="11">
        <v>32</v>
      </c>
      <c r="L23" s="11"/>
      <c r="M23" s="11"/>
      <c r="N23" s="11"/>
      <c r="V23" s="11"/>
      <c r="W23" s="11"/>
      <c r="X23" s="11"/>
      <c r="Y23" s="11"/>
      <c r="Z23" s="11"/>
      <c r="AA23" s="11"/>
      <c r="AB23" s="3">
        <f t="shared" si="5"/>
        <v>91</v>
      </c>
      <c r="AC23" s="3">
        <f t="shared" si="6"/>
        <v>10</v>
      </c>
      <c r="AD23" s="3">
        <v>4</v>
      </c>
      <c r="AE23" s="4">
        <f>AB23/(AC23-AD23)</f>
        <v>15.166666666666666</v>
      </c>
      <c r="AF23" s="4"/>
      <c r="AG23" s="3"/>
      <c r="AH23" s="3"/>
      <c r="AI23" s="3">
        <v>2</v>
      </c>
      <c r="AJ23" s="3">
        <v>9</v>
      </c>
      <c r="AK23" s="3">
        <f t="shared" si="3"/>
        <v>19</v>
      </c>
      <c r="AL23" s="3"/>
      <c r="AM23" s="6">
        <v>220</v>
      </c>
      <c r="AN23" s="3" t="s">
        <v>899</v>
      </c>
    </row>
    <row r="24" spans="1:43" x14ac:dyDescent="0.25">
      <c r="A24" s="3" t="s">
        <v>678</v>
      </c>
      <c r="B24" s="11">
        <v>27</v>
      </c>
      <c r="C24" s="11">
        <v>5</v>
      </c>
      <c r="D24" s="11">
        <v>5</v>
      </c>
      <c r="E24" s="11">
        <v>28</v>
      </c>
      <c r="F24" s="11">
        <v>1</v>
      </c>
      <c r="G24" s="11">
        <v>1</v>
      </c>
      <c r="H24" s="11"/>
      <c r="K24" s="11"/>
      <c r="L24" s="11"/>
      <c r="M24" s="11"/>
      <c r="N24" s="11"/>
      <c r="V24" s="11"/>
      <c r="W24" s="11"/>
      <c r="X24" s="11"/>
      <c r="Y24" s="11"/>
      <c r="Z24" s="11"/>
      <c r="AA24" s="11"/>
      <c r="AB24" s="3">
        <f t="shared" si="5"/>
        <v>67</v>
      </c>
      <c r="AC24" s="3">
        <f t="shared" si="6"/>
        <v>6</v>
      </c>
      <c r="AD24" s="3"/>
      <c r="AE24" s="4">
        <f t="shared" si="4"/>
        <v>11.166666666666666</v>
      </c>
      <c r="AF24" s="4"/>
      <c r="AG24" s="3"/>
      <c r="AH24" s="3"/>
      <c r="AI24" s="3">
        <v>2</v>
      </c>
      <c r="AJ24" s="3">
        <v>3</v>
      </c>
      <c r="AK24" s="3">
        <f t="shared" si="3"/>
        <v>9</v>
      </c>
      <c r="AL24" s="3"/>
      <c r="AM24" s="6">
        <v>48</v>
      </c>
      <c r="AN24" s="3" t="s">
        <v>678</v>
      </c>
    </row>
    <row r="25" spans="1:43" x14ac:dyDescent="0.25">
      <c r="A25" s="3" t="s">
        <v>900</v>
      </c>
      <c r="B25" s="11">
        <v>9</v>
      </c>
      <c r="C25" s="11">
        <v>5</v>
      </c>
      <c r="D25" s="11">
        <v>5</v>
      </c>
      <c r="E25" s="11">
        <v>3</v>
      </c>
      <c r="F25" s="11">
        <v>1</v>
      </c>
      <c r="G25" s="11">
        <v>46</v>
      </c>
      <c r="H25" s="11"/>
      <c r="I25" s="11"/>
      <c r="J25" s="11"/>
      <c r="K25" s="11"/>
      <c r="L25" s="11"/>
      <c r="M25" s="11"/>
      <c r="N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3">
        <f t="shared" si="5"/>
        <v>69</v>
      </c>
      <c r="AC25" s="3">
        <f t="shared" si="6"/>
        <v>6</v>
      </c>
      <c r="AD25" s="3"/>
      <c r="AE25" s="4">
        <f t="shared" si="4"/>
        <v>11.5</v>
      </c>
      <c r="AF25" s="4"/>
      <c r="AG25" s="3"/>
      <c r="AH25" s="3"/>
      <c r="AI25" s="3">
        <v>1</v>
      </c>
      <c r="AJ25" s="3"/>
      <c r="AK25" s="3">
        <f t="shared" si="3"/>
        <v>6</v>
      </c>
      <c r="AL25" s="3"/>
      <c r="AM25" s="6">
        <v>214</v>
      </c>
      <c r="AN25" s="3" t="s">
        <v>888</v>
      </c>
      <c r="AP25" s="3"/>
      <c r="AQ25" s="6"/>
    </row>
    <row r="26" spans="1:43" x14ac:dyDescent="0.25">
      <c r="A26" s="6" t="s">
        <v>281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3"/>
      <c r="AC26" s="3"/>
      <c r="AD26" s="3"/>
      <c r="AE26" s="4"/>
      <c r="AF26" s="3"/>
      <c r="AG26" s="3"/>
      <c r="AH26" s="3"/>
      <c r="AI26" s="3"/>
      <c r="AJ26" s="3"/>
      <c r="AK26" s="3"/>
      <c r="AL26" s="3"/>
      <c r="AM26" s="6"/>
      <c r="AN26" s="6"/>
      <c r="AP26" s="3"/>
      <c r="AQ26" s="6"/>
    </row>
    <row r="27" spans="1:43" x14ac:dyDescent="0.25">
      <c r="A27" s="3" t="s">
        <v>367</v>
      </c>
      <c r="B27" s="11">
        <v>2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3">
        <f>SUM(B27:AA27)</f>
        <v>2</v>
      </c>
      <c r="AC27" s="3">
        <f>COUNT(B27:AA27)</f>
        <v>1</v>
      </c>
      <c r="AD27" s="3"/>
      <c r="AE27" s="4"/>
      <c r="AI27" s="3"/>
      <c r="AJ27" s="3">
        <v>1</v>
      </c>
      <c r="AK27" s="3">
        <f>AC27+AJ27</f>
        <v>2</v>
      </c>
      <c r="AL27" s="3"/>
      <c r="AM27" s="6">
        <v>114</v>
      </c>
      <c r="AN27" s="3" t="s">
        <v>367</v>
      </c>
      <c r="AP27" s="3"/>
      <c r="AQ27" s="6"/>
    </row>
    <row r="28" spans="1:43" x14ac:dyDescent="0.25">
      <c r="A28" s="3" t="s">
        <v>939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3">
        <f>SUM(B28:AA28)</f>
        <v>0</v>
      </c>
      <c r="AC28" s="3">
        <f>COUNT(B28:AA28)</f>
        <v>0</v>
      </c>
      <c r="AD28" s="3"/>
      <c r="AE28" s="4"/>
      <c r="AF28" s="4"/>
      <c r="AG28" s="3"/>
      <c r="AH28" s="3"/>
      <c r="AI28" s="3"/>
      <c r="AJ28" s="3">
        <v>1</v>
      </c>
      <c r="AK28" s="3">
        <f>AC28+AJ28</f>
        <v>1</v>
      </c>
      <c r="AL28" s="3"/>
      <c r="AM28" s="6">
        <v>232</v>
      </c>
      <c r="AN28" s="3" t="s">
        <v>964</v>
      </c>
      <c r="AP28" s="3"/>
      <c r="AQ28" s="6"/>
    </row>
    <row r="29" spans="1:43" x14ac:dyDescent="0.25">
      <c r="A29" s="3" t="s">
        <v>940</v>
      </c>
      <c r="B29" s="11">
        <v>17</v>
      </c>
      <c r="C29" s="11">
        <v>4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3">
        <f>SUM(B29:AA29)</f>
        <v>21</v>
      </c>
      <c r="AC29" s="3">
        <f>COUNT(B29:AA29)</f>
        <v>2</v>
      </c>
      <c r="AD29" s="3"/>
      <c r="AE29" s="4"/>
      <c r="AF29" s="4"/>
      <c r="AG29" s="3"/>
      <c r="AH29" s="3"/>
      <c r="AI29" s="3"/>
      <c r="AJ29" s="3"/>
      <c r="AK29" s="3">
        <f>AC29+AJ29</f>
        <v>2</v>
      </c>
      <c r="AL29" s="3"/>
      <c r="AM29" s="6">
        <v>233</v>
      </c>
      <c r="AN29" s="3" t="s">
        <v>965</v>
      </c>
      <c r="AP29" s="3"/>
      <c r="AQ29" s="6"/>
    </row>
    <row r="30" spans="1:43" x14ac:dyDescent="0.25">
      <c r="A30" s="3" t="s">
        <v>941</v>
      </c>
      <c r="B30" s="25">
        <v>1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3">
        <f>SUM(B30:AA30)</f>
        <v>1</v>
      </c>
      <c r="AC30" s="3">
        <f>COUNT(B30:AA30)</f>
        <v>1</v>
      </c>
      <c r="AD30" s="3">
        <v>1</v>
      </c>
      <c r="AE30" s="4"/>
      <c r="AF30" s="4"/>
      <c r="AG30" s="3"/>
      <c r="AH30" s="3"/>
      <c r="AI30" s="3"/>
      <c r="AJ30" s="3"/>
      <c r="AK30" s="3">
        <f>AC30+AJ30</f>
        <v>1</v>
      </c>
      <c r="AL30" s="3"/>
      <c r="AM30" s="6">
        <v>234</v>
      </c>
      <c r="AN30" s="3" t="s">
        <v>966</v>
      </c>
      <c r="AP30" s="3"/>
      <c r="AQ30" s="6"/>
    </row>
    <row r="31" spans="1:43" x14ac:dyDescent="0.25">
      <c r="A31" s="3" t="s">
        <v>934</v>
      </c>
      <c r="B31" s="11">
        <v>0</v>
      </c>
      <c r="C31" s="11">
        <v>0</v>
      </c>
      <c r="D31" s="11">
        <v>0</v>
      </c>
      <c r="E31" s="11">
        <v>9</v>
      </c>
      <c r="F31" s="24"/>
      <c r="G31" s="24"/>
      <c r="H31" s="24"/>
      <c r="I31" s="11"/>
      <c r="J31" s="11"/>
      <c r="K31" s="11"/>
      <c r="L31" s="11"/>
      <c r="M31" s="11"/>
      <c r="N31" s="11"/>
      <c r="V31" s="24"/>
      <c r="W31" s="24"/>
      <c r="X31" s="24"/>
      <c r="Y31" s="24"/>
      <c r="Z31" s="24"/>
      <c r="AA31" s="24"/>
      <c r="AB31" s="3">
        <f t="shared" ref="AB31:AB38" si="7">SUM(B31:AA31)</f>
        <v>9</v>
      </c>
      <c r="AC31" s="3">
        <f t="shared" ref="AC31:AC38" si="8">COUNT(B31:AA31)</f>
        <v>4</v>
      </c>
      <c r="AD31" s="3"/>
      <c r="AE31" s="4"/>
      <c r="AH31" s="3"/>
      <c r="AI31" s="3"/>
      <c r="AJ31" s="3"/>
      <c r="AK31" s="3">
        <f t="shared" ref="AK31:AK38" si="9">AC31+AJ31</f>
        <v>4</v>
      </c>
      <c r="AM31" s="6">
        <v>227</v>
      </c>
      <c r="AN31" s="3" t="s">
        <v>958</v>
      </c>
      <c r="AP31" s="3"/>
      <c r="AQ31" s="6"/>
    </row>
    <row r="32" spans="1:43" x14ac:dyDescent="0.25">
      <c r="A32" s="3" t="s">
        <v>892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3">
        <f t="shared" si="7"/>
        <v>0</v>
      </c>
      <c r="AC32" s="3">
        <f t="shared" si="8"/>
        <v>0</v>
      </c>
      <c r="AD32" s="3"/>
      <c r="AE32" s="4"/>
      <c r="AI32" s="3"/>
      <c r="AJ32" s="3">
        <v>2</v>
      </c>
      <c r="AK32" s="3">
        <f t="shared" si="9"/>
        <v>2</v>
      </c>
      <c r="AL32" s="3"/>
      <c r="AM32" s="6">
        <v>216</v>
      </c>
      <c r="AN32" s="3" t="s">
        <v>894</v>
      </c>
      <c r="AP32" s="3"/>
      <c r="AQ32" s="6"/>
    </row>
    <row r="33" spans="1:43" x14ac:dyDescent="0.25">
      <c r="A33" s="3" t="s">
        <v>943</v>
      </c>
      <c r="B33" s="11">
        <v>1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V33" s="11"/>
      <c r="W33" s="11"/>
      <c r="X33" s="11"/>
      <c r="Y33" s="11"/>
      <c r="Z33" s="11"/>
      <c r="AA33" s="11"/>
      <c r="AB33" s="3">
        <f t="shared" si="7"/>
        <v>1</v>
      </c>
      <c r="AC33" s="3">
        <f t="shared" si="8"/>
        <v>1</v>
      </c>
      <c r="AD33" s="3"/>
      <c r="AE33" s="4"/>
      <c r="AF33" s="4"/>
      <c r="AG33" s="3"/>
      <c r="AH33" s="3"/>
      <c r="AI33" s="3"/>
      <c r="AJ33" s="3"/>
      <c r="AK33" s="3">
        <f t="shared" si="9"/>
        <v>1</v>
      </c>
      <c r="AL33" s="3"/>
      <c r="AM33" s="6">
        <v>231</v>
      </c>
      <c r="AN33" s="3" t="s">
        <v>963</v>
      </c>
      <c r="AP33" s="3"/>
      <c r="AQ33" s="6"/>
    </row>
    <row r="34" spans="1:43" x14ac:dyDescent="0.25">
      <c r="A34" s="3" t="s">
        <v>503</v>
      </c>
      <c r="B34" s="11">
        <v>0</v>
      </c>
      <c r="C34" s="25">
        <v>8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3">
        <f t="shared" si="7"/>
        <v>8</v>
      </c>
      <c r="AC34" s="3">
        <f t="shared" si="8"/>
        <v>2</v>
      </c>
      <c r="AD34" s="3">
        <v>1</v>
      </c>
      <c r="AE34" s="4"/>
      <c r="AF34" s="4"/>
      <c r="AG34" s="3"/>
      <c r="AH34" s="3"/>
      <c r="AI34" s="3"/>
      <c r="AJ34" s="3">
        <v>2</v>
      </c>
      <c r="AK34" s="3">
        <f t="shared" si="9"/>
        <v>4</v>
      </c>
      <c r="AL34" s="3"/>
      <c r="AM34" s="6">
        <v>8</v>
      </c>
      <c r="AN34" s="3" t="s">
        <v>503</v>
      </c>
    </row>
    <row r="35" spans="1:43" x14ac:dyDescent="0.25">
      <c r="A35" s="3" t="s">
        <v>937</v>
      </c>
      <c r="B35" s="25">
        <v>5</v>
      </c>
      <c r="C35" s="11">
        <v>10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V35" s="11"/>
      <c r="W35" s="11"/>
      <c r="X35" s="11"/>
      <c r="Y35" s="11"/>
      <c r="Z35" s="11"/>
      <c r="AA35" s="11"/>
      <c r="AB35" s="3">
        <f t="shared" si="7"/>
        <v>15</v>
      </c>
      <c r="AC35" s="3">
        <f t="shared" si="8"/>
        <v>2</v>
      </c>
      <c r="AD35" s="3">
        <v>1</v>
      </c>
      <c r="AE35" s="4"/>
      <c r="AF35" s="4"/>
      <c r="AG35" s="3"/>
      <c r="AH35" s="3"/>
      <c r="AI35" s="3"/>
      <c r="AJ35" s="3"/>
      <c r="AK35" s="3">
        <f t="shared" si="9"/>
        <v>2</v>
      </c>
      <c r="AL35" s="3"/>
      <c r="AM35" s="6">
        <v>229</v>
      </c>
      <c r="AN35" s="3" t="s">
        <v>962</v>
      </c>
    </row>
    <row r="36" spans="1:43" x14ac:dyDescent="0.25">
      <c r="A36" s="3" t="s">
        <v>507</v>
      </c>
      <c r="B36" s="11">
        <v>6</v>
      </c>
      <c r="C36" s="11">
        <v>1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3">
        <f t="shared" si="7"/>
        <v>7</v>
      </c>
      <c r="AC36" s="3">
        <f t="shared" si="8"/>
        <v>2</v>
      </c>
      <c r="AD36" s="3"/>
      <c r="AE36" s="4"/>
      <c r="AF36" s="4"/>
      <c r="AG36" s="3"/>
      <c r="AH36" s="3"/>
      <c r="AI36" s="3"/>
      <c r="AJ36" s="3">
        <v>1</v>
      </c>
      <c r="AK36" s="3">
        <f t="shared" si="9"/>
        <v>3</v>
      </c>
      <c r="AL36" s="3"/>
      <c r="AM36" s="6">
        <v>58</v>
      </c>
      <c r="AN36" s="3" t="s">
        <v>507</v>
      </c>
    </row>
    <row r="37" spans="1:43" x14ac:dyDescent="0.25">
      <c r="A37" s="3" t="s">
        <v>959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3">
        <f t="shared" si="7"/>
        <v>0</v>
      </c>
      <c r="AC37" s="3">
        <f t="shared" si="8"/>
        <v>0</v>
      </c>
      <c r="AD37" s="3"/>
      <c r="AE37" s="4"/>
      <c r="AF37" s="4"/>
      <c r="AG37" s="3"/>
      <c r="AH37" s="3"/>
      <c r="AI37" s="3"/>
      <c r="AJ37" s="3">
        <v>3</v>
      </c>
      <c r="AK37" s="3">
        <f t="shared" si="9"/>
        <v>3</v>
      </c>
      <c r="AL37" s="3"/>
      <c r="AM37" s="6">
        <v>224</v>
      </c>
      <c r="AN37" s="3" t="s">
        <v>959</v>
      </c>
    </row>
    <row r="38" spans="1:43" x14ac:dyDescent="0.25">
      <c r="A38" s="3" t="s">
        <v>938</v>
      </c>
      <c r="B38" s="11">
        <v>0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V38" s="11"/>
      <c r="W38" s="11"/>
      <c r="X38" s="11"/>
      <c r="Y38" s="11"/>
      <c r="Z38" s="11"/>
      <c r="AA38" s="11"/>
      <c r="AB38" s="3">
        <f t="shared" si="7"/>
        <v>0</v>
      </c>
      <c r="AC38" s="3">
        <f t="shared" si="8"/>
        <v>1</v>
      </c>
      <c r="AD38" s="3"/>
      <c r="AE38" s="4"/>
      <c r="AF38" s="4"/>
      <c r="AG38" s="3"/>
      <c r="AH38" s="3"/>
      <c r="AI38" s="3"/>
      <c r="AJ38" s="3"/>
      <c r="AK38" s="3">
        <f t="shared" si="9"/>
        <v>1</v>
      </c>
      <c r="AL38" s="3"/>
      <c r="AM38" s="15">
        <v>230</v>
      </c>
      <c r="AN38" s="3" t="s">
        <v>938</v>
      </c>
    </row>
    <row r="40" spans="1:43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>
        <f>SUM(AB3:AB38)</f>
        <v>4774</v>
      </c>
      <c r="AC40" s="3">
        <f>SUM(AC3:AC38)</f>
        <v>282</v>
      </c>
      <c r="AD40" s="3">
        <f>SUM(AD3:AD38)</f>
        <v>67</v>
      </c>
      <c r="AE40" s="4">
        <f>AB40/(AC40-AD40)</f>
        <v>22.204651162790697</v>
      </c>
      <c r="AF40" s="4"/>
      <c r="AG40" s="3">
        <f>SUM(AG3:AG38)</f>
        <v>1</v>
      </c>
      <c r="AH40" s="3">
        <f>SUM(AH3:AH38)</f>
        <v>22</v>
      </c>
      <c r="AI40" s="3">
        <f>SUM(AI3:AI38)</f>
        <v>56</v>
      </c>
      <c r="AJ40" s="3">
        <f>SUM(AJ3:AJ38)</f>
        <v>83</v>
      </c>
      <c r="AK40" s="3">
        <f>SUM(AK3:AK38)</f>
        <v>365</v>
      </c>
      <c r="AL40" s="3"/>
      <c r="AM40" s="3"/>
    </row>
    <row r="41" spans="1:43" x14ac:dyDescent="0.25">
      <c r="A41" s="22"/>
      <c r="D41" s="24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D41" s="3"/>
      <c r="AE41" s="3"/>
      <c r="AF41" s="3"/>
      <c r="AG41" s="3"/>
      <c r="AH41" s="3"/>
      <c r="AI41" s="3"/>
      <c r="AJ41" s="3"/>
      <c r="AK41" s="3"/>
      <c r="AL41" s="3"/>
      <c r="AM41" s="3"/>
    </row>
    <row r="42" spans="1:43" x14ac:dyDescent="0.25">
      <c r="A42" s="3"/>
      <c r="D42" s="24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6" t="s">
        <v>26</v>
      </c>
      <c r="AC42" s="3"/>
      <c r="AD42" s="3"/>
      <c r="AE42" s="3"/>
      <c r="AF42" s="3"/>
      <c r="AG42" s="3"/>
      <c r="AH42" s="3"/>
      <c r="AI42" s="3"/>
      <c r="AJ42" s="3"/>
      <c r="AL42" s="3"/>
      <c r="AM42" s="3"/>
    </row>
    <row r="43" spans="1:43" x14ac:dyDescent="0.25">
      <c r="A43" s="3"/>
      <c r="D43" s="24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6" t="s">
        <v>656</v>
      </c>
      <c r="AC43" s="6"/>
      <c r="AD43" s="6"/>
      <c r="AE43" s="15" t="s">
        <v>944</v>
      </c>
      <c r="AF43" s="6" t="s">
        <v>945</v>
      </c>
      <c r="AG43" s="6"/>
      <c r="AH43" s="6"/>
      <c r="AI43" s="6" t="s">
        <v>204</v>
      </c>
      <c r="AJ43" s="3"/>
      <c r="AL43" s="3"/>
      <c r="AM43" s="3"/>
    </row>
    <row r="44" spans="1:43" x14ac:dyDescent="0.25">
      <c r="A44" s="3"/>
      <c r="D44" s="24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6"/>
      <c r="AA44" s="6"/>
      <c r="AB44" s="6" t="s">
        <v>946</v>
      </c>
      <c r="AC44" s="6"/>
      <c r="AD44" s="6"/>
      <c r="AE44" s="15">
        <v>98</v>
      </c>
      <c r="AF44" s="6" t="s">
        <v>622</v>
      </c>
      <c r="AG44" s="6"/>
      <c r="AH44" s="6"/>
      <c r="AI44" s="6" t="s">
        <v>952</v>
      </c>
      <c r="AJ44" s="3"/>
      <c r="AL44" s="3"/>
      <c r="AM44" s="3"/>
    </row>
    <row r="45" spans="1:43" x14ac:dyDescent="0.25">
      <c r="A45" s="3"/>
      <c r="D45" s="24"/>
      <c r="O45" s="3"/>
      <c r="P45" s="3"/>
      <c r="Q45" s="3"/>
      <c r="R45" s="3"/>
      <c r="S45" s="3"/>
      <c r="T45" s="3"/>
      <c r="U45" s="3"/>
      <c r="V45" s="3"/>
      <c r="W45" s="3"/>
      <c r="X45" s="3"/>
      <c r="Y45" s="6"/>
      <c r="Z45" s="15"/>
      <c r="AA45" s="6"/>
      <c r="AB45" s="6" t="s">
        <v>459</v>
      </c>
      <c r="AC45" s="6"/>
      <c r="AD45" s="6"/>
      <c r="AE45" s="15">
        <v>87</v>
      </c>
      <c r="AF45" s="6" t="s">
        <v>464</v>
      </c>
      <c r="AG45" s="6"/>
      <c r="AH45" s="6"/>
      <c r="AI45" s="6" t="s">
        <v>382</v>
      </c>
      <c r="AJ45" s="3"/>
      <c r="AL45" s="3"/>
      <c r="AM45" s="3"/>
    </row>
    <row r="46" spans="1:43" x14ac:dyDescent="0.25">
      <c r="A46" s="3"/>
      <c r="D46" s="24"/>
      <c r="O46" s="3"/>
      <c r="P46" s="3"/>
      <c r="Q46" s="3"/>
      <c r="R46" s="3"/>
      <c r="S46" s="3"/>
      <c r="T46" s="3"/>
      <c r="U46" s="3"/>
      <c r="V46" s="3"/>
      <c r="W46" s="3"/>
      <c r="X46" s="3"/>
      <c r="Y46" s="6"/>
      <c r="Z46" s="15"/>
      <c r="AA46" s="6"/>
      <c r="AB46" s="6" t="s">
        <v>951</v>
      </c>
      <c r="AC46" s="6"/>
      <c r="AD46" s="6"/>
      <c r="AE46" s="15">
        <v>85</v>
      </c>
      <c r="AF46" s="6" t="s">
        <v>622</v>
      </c>
      <c r="AG46" s="6"/>
      <c r="AH46" s="6"/>
      <c r="AI46" s="6" t="s">
        <v>952</v>
      </c>
      <c r="AJ46" s="3"/>
      <c r="AL46" s="3"/>
      <c r="AM46" s="3"/>
    </row>
    <row r="47" spans="1:43" x14ac:dyDescent="0.25">
      <c r="Y47" s="6"/>
      <c r="Z47" s="15"/>
      <c r="AA47" s="6"/>
      <c r="AB47" s="6" t="s">
        <v>906</v>
      </c>
      <c r="AC47" s="6"/>
      <c r="AD47" s="6"/>
      <c r="AE47" s="15">
        <v>80</v>
      </c>
      <c r="AF47" s="6" t="s">
        <v>464</v>
      </c>
      <c r="AG47" s="6"/>
      <c r="AH47" s="6"/>
      <c r="AI47" s="6" t="s">
        <v>382</v>
      </c>
      <c r="AJ47" s="3"/>
    </row>
    <row r="48" spans="1:43" x14ac:dyDescent="0.25">
      <c r="AB48" s="6" t="s">
        <v>439</v>
      </c>
      <c r="AC48" s="6"/>
      <c r="AD48" s="6"/>
      <c r="AE48" s="15">
        <v>79</v>
      </c>
      <c r="AF48" s="6" t="s">
        <v>585</v>
      </c>
      <c r="AG48" s="6"/>
      <c r="AH48" s="6"/>
      <c r="AI48" s="6" t="s">
        <v>384</v>
      </c>
      <c r="AJ48" s="3"/>
    </row>
    <row r="49" spans="26:36" x14ac:dyDescent="0.25">
      <c r="AB49" s="6" t="s">
        <v>459</v>
      </c>
      <c r="AC49" s="6"/>
      <c r="AD49" s="6"/>
      <c r="AE49" s="15">
        <v>75</v>
      </c>
      <c r="AF49" s="6" t="s">
        <v>768</v>
      </c>
      <c r="AG49" s="6"/>
      <c r="AH49" s="6"/>
      <c r="AI49" s="6" t="s">
        <v>790</v>
      </c>
      <c r="AJ49" s="3"/>
    </row>
    <row r="50" spans="26:36" x14ac:dyDescent="0.25">
      <c r="Z50" s="15"/>
      <c r="AA50" s="6"/>
      <c r="AB50" s="6" t="s">
        <v>656</v>
      </c>
      <c r="AC50" s="6"/>
      <c r="AD50" s="6"/>
      <c r="AE50" s="15" t="s">
        <v>685</v>
      </c>
      <c r="AF50" s="6" t="s">
        <v>768</v>
      </c>
      <c r="AG50" s="6"/>
      <c r="AH50" s="6"/>
      <c r="AI50" s="6" t="s">
        <v>790</v>
      </c>
      <c r="AJ50" s="3"/>
    </row>
    <row r="51" spans="26:36" x14ac:dyDescent="0.25">
      <c r="Z51" s="15"/>
      <c r="AA51" s="6"/>
      <c r="AB51" s="6" t="s">
        <v>967</v>
      </c>
      <c r="AC51" s="6"/>
      <c r="AD51" s="6"/>
      <c r="AE51" s="15">
        <v>73</v>
      </c>
      <c r="AF51" s="6" t="s">
        <v>923</v>
      </c>
      <c r="AG51" s="6"/>
      <c r="AH51" s="6"/>
      <c r="AI51" s="6" t="s">
        <v>639</v>
      </c>
      <c r="AJ51" s="3"/>
    </row>
    <row r="52" spans="26:36" x14ac:dyDescent="0.25">
      <c r="AB52" s="6" t="s">
        <v>789</v>
      </c>
      <c r="AC52" s="6"/>
      <c r="AD52" s="6"/>
      <c r="AE52" s="15" t="s">
        <v>198</v>
      </c>
      <c r="AF52" s="6" t="s">
        <v>466</v>
      </c>
      <c r="AG52" s="6"/>
      <c r="AH52" s="6"/>
      <c r="AI52" s="6" t="s">
        <v>376</v>
      </c>
      <c r="AJ52" s="3"/>
    </row>
    <row r="53" spans="26:36" x14ac:dyDescent="0.25">
      <c r="Z53" s="34"/>
      <c r="AB53" s="6" t="s">
        <v>459</v>
      </c>
      <c r="AC53" s="6"/>
      <c r="AD53" s="6"/>
      <c r="AE53" s="15" t="s">
        <v>233</v>
      </c>
      <c r="AF53" s="6" t="s">
        <v>955</v>
      </c>
      <c r="AG53" s="6"/>
      <c r="AH53" s="6"/>
      <c r="AI53" s="6" t="s">
        <v>787</v>
      </c>
      <c r="AJ53" s="3"/>
    </row>
    <row r="54" spans="26:36" x14ac:dyDescent="0.25">
      <c r="Z54" s="34"/>
      <c r="AB54" s="6" t="s">
        <v>951</v>
      </c>
      <c r="AC54" s="6"/>
      <c r="AD54" s="6"/>
      <c r="AE54" s="15">
        <v>61</v>
      </c>
      <c r="AF54" s="6" t="s">
        <v>923</v>
      </c>
      <c r="AG54" s="6"/>
      <c r="AH54" s="6"/>
      <c r="AI54" s="6" t="s">
        <v>639</v>
      </c>
      <c r="AJ54" s="3"/>
    </row>
    <row r="55" spans="26:36" x14ac:dyDescent="0.25">
      <c r="Z55" s="34"/>
      <c r="AB55" s="6" t="s">
        <v>126</v>
      </c>
      <c r="AC55" s="6"/>
      <c r="AD55" s="6"/>
      <c r="AE55" s="15" t="s">
        <v>295</v>
      </c>
      <c r="AF55" s="6" t="s">
        <v>466</v>
      </c>
      <c r="AG55" s="6"/>
      <c r="AH55" s="6"/>
      <c r="AI55" s="6" t="s">
        <v>376</v>
      </c>
      <c r="AJ55" s="3"/>
    </row>
    <row r="56" spans="26:36" x14ac:dyDescent="0.25">
      <c r="Z56" s="34"/>
      <c r="AB56" s="6" t="s">
        <v>439</v>
      </c>
      <c r="AC56" s="6"/>
      <c r="AD56" s="6"/>
      <c r="AE56" s="15">
        <v>58</v>
      </c>
      <c r="AF56" s="6" t="s">
        <v>585</v>
      </c>
      <c r="AG56" s="6"/>
      <c r="AH56" s="6"/>
      <c r="AI56" s="6" t="s">
        <v>949</v>
      </c>
      <c r="AJ56" s="3"/>
    </row>
    <row r="57" spans="26:36" x14ac:dyDescent="0.25">
      <c r="Z57" s="34"/>
      <c r="AB57" s="6" t="s">
        <v>459</v>
      </c>
      <c r="AC57" s="6"/>
      <c r="AD57" s="6"/>
      <c r="AE57" s="15" t="s">
        <v>87</v>
      </c>
      <c r="AF57" s="6" t="s">
        <v>783</v>
      </c>
      <c r="AG57" s="6"/>
      <c r="AH57" s="6"/>
      <c r="AI57" s="6" t="s">
        <v>688</v>
      </c>
      <c r="AJ57" s="3"/>
    </row>
    <row r="58" spans="26:36" x14ac:dyDescent="0.25">
      <c r="Z58" s="34"/>
      <c r="AB58" s="6" t="s">
        <v>656</v>
      </c>
      <c r="AC58" s="6"/>
      <c r="AD58" s="6"/>
      <c r="AE58" s="15">
        <v>55</v>
      </c>
      <c r="AF58" s="6" t="s">
        <v>955</v>
      </c>
      <c r="AG58" s="6"/>
      <c r="AH58" s="6"/>
      <c r="AI58" s="6" t="s">
        <v>787</v>
      </c>
      <c r="AJ58" s="3"/>
    </row>
    <row r="59" spans="26:36" x14ac:dyDescent="0.25">
      <c r="Z59" s="34"/>
      <c r="AB59" s="6" t="s">
        <v>905</v>
      </c>
      <c r="AC59" s="6"/>
      <c r="AD59" s="6"/>
      <c r="AE59" s="15" t="s">
        <v>589</v>
      </c>
      <c r="AF59" s="6" t="s">
        <v>947</v>
      </c>
      <c r="AG59" s="6"/>
      <c r="AH59" s="6"/>
      <c r="AI59" s="6" t="s">
        <v>948</v>
      </c>
      <c r="AJ59" s="3"/>
    </row>
    <row r="60" spans="26:36" x14ac:dyDescent="0.25">
      <c r="Z60" s="34"/>
      <c r="AB60" s="6" t="s">
        <v>656</v>
      </c>
      <c r="AC60" s="6"/>
      <c r="AD60" s="6"/>
      <c r="AE60" s="15">
        <v>52</v>
      </c>
      <c r="AF60" s="6" t="s">
        <v>585</v>
      </c>
      <c r="AG60" s="6"/>
      <c r="AH60" s="6"/>
      <c r="AI60" s="6" t="s">
        <v>949</v>
      </c>
      <c r="AJ60" s="3"/>
    </row>
    <row r="61" spans="26:36" x14ac:dyDescent="0.25">
      <c r="Z61" s="34"/>
      <c r="AB61" s="6" t="s">
        <v>950</v>
      </c>
      <c r="AC61" s="6"/>
      <c r="AD61" s="6"/>
      <c r="AE61" s="15" t="s">
        <v>199</v>
      </c>
      <c r="AF61" s="6" t="s">
        <v>661</v>
      </c>
      <c r="AG61" s="6"/>
      <c r="AH61" s="6"/>
      <c r="AI61" s="6" t="s">
        <v>123</v>
      </c>
      <c r="AJ61" s="3"/>
    </row>
    <row r="62" spans="26:36" x14ac:dyDescent="0.25">
      <c r="Z62" s="34"/>
      <c r="AB62" s="6" t="s">
        <v>656</v>
      </c>
      <c r="AC62" s="6"/>
      <c r="AD62" s="6"/>
      <c r="AE62" s="15" t="s">
        <v>390</v>
      </c>
      <c r="AF62" s="6" t="s">
        <v>953</v>
      </c>
      <c r="AG62" s="6"/>
      <c r="AH62" s="6"/>
      <c r="AI62" s="6" t="s">
        <v>954</v>
      </c>
      <c r="AJ62" s="3"/>
    </row>
    <row r="63" spans="26:36" x14ac:dyDescent="0.25">
      <c r="Z63" s="34"/>
      <c r="AB63" s="6" t="s">
        <v>946</v>
      </c>
      <c r="AC63" s="6"/>
      <c r="AD63" s="6"/>
      <c r="AE63" s="15" t="s">
        <v>390</v>
      </c>
      <c r="AF63" s="6" t="s">
        <v>783</v>
      </c>
      <c r="AG63" s="6"/>
      <c r="AH63" s="6"/>
      <c r="AI63" s="6" t="s">
        <v>148</v>
      </c>
      <c r="AJ63" s="3"/>
    </row>
    <row r="64" spans="26:36" x14ac:dyDescent="0.25">
      <c r="Z64" s="34"/>
      <c r="AB64" s="6" t="s">
        <v>905</v>
      </c>
      <c r="AC64" s="6"/>
      <c r="AD64" s="6"/>
      <c r="AE64" s="15">
        <v>50</v>
      </c>
      <c r="AF64" s="6" t="s">
        <v>923</v>
      </c>
      <c r="AG64" s="6"/>
      <c r="AH64" s="6"/>
      <c r="AI64" s="6" t="s">
        <v>639</v>
      </c>
      <c r="AJ64" s="3"/>
    </row>
    <row r="65" spans="26:36" x14ac:dyDescent="0.25">
      <c r="Z65" s="34"/>
      <c r="AB65" s="6" t="s">
        <v>459</v>
      </c>
      <c r="AC65" s="6"/>
      <c r="AD65" s="6"/>
      <c r="AE65" s="15">
        <v>50</v>
      </c>
      <c r="AF65" s="6" t="s">
        <v>585</v>
      </c>
      <c r="AG65" s="6"/>
      <c r="AH65" s="6"/>
      <c r="AI65" s="6" t="s">
        <v>949</v>
      </c>
      <c r="AJ65" s="3"/>
    </row>
    <row r="66" spans="26:36" x14ac:dyDescent="0.25">
      <c r="Z66" s="34"/>
    </row>
  </sheetData>
  <pageMargins left="0.23622047244094488" right="0.23622047244094488" top="0.74803149606299213" bottom="0.74803149606299213" header="0.31496062992125984" footer="0.31496062992125984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AH80"/>
  <sheetViews>
    <sheetView zoomScale="90" zoomScaleNormal="90" workbookViewId="0">
      <selection activeCell="A32" sqref="A32:XFD32"/>
    </sheetView>
  </sheetViews>
  <sheetFormatPr defaultRowHeight="12.5" x14ac:dyDescent="0.25"/>
  <cols>
    <col min="1" max="1" width="10.6328125" customWidth="1"/>
    <col min="2" max="21" width="4.81640625" customWidth="1"/>
    <col min="22" max="22" width="6.81640625" customWidth="1"/>
    <col min="23" max="23" width="6.08984375" customWidth="1"/>
    <col min="24" max="24" width="4.81640625" customWidth="1"/>
    <col min="25" max="25" width="6.81640625" customWidth="1"/>
    <col min="26" max="26" width="2.90625" customWidth="1"/>
    <col min="27" max="31" width="4.81640625" customWidth="1"/>
    <col min="32" max="32" width="2.54296875" customWidth="1"/>
    <col min="33" max="33" width="6" customWidth="1"/>
  </cols>
  <sheetData>
    <row r="1" spans="1:34" ht="15.5" x14ac:dyDescent="0.35">
      <c r="A1" s="8" t="s">
        <v>993</v>
      </c>
      <c r="B1" s="2"/>
      <c r="C1" s="2"/>
      <c r="D1" s="30" t="s">
        <v>942</v>
      </c>
      <c r="E1" s="3"/>
      <c r="F1" s="3"/>
      <c r="G1" s="3"/>
      <c r="H1" s="30"/>
      <c r="I1" s="30"/>
      <c r="J1" s="3"/>
      <c r="K1" s="22"/>
      <c r="L1" s="2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AB1" s="3"/>
      <c r="AC1" s="3" t="s">
        <v>57</v>
      </c>
      <c r="AD1" s="3"/>
      <c r="AE1" s="3"/>
      <c r="AF1" s="3"/>
      <c r="AG1" s="3"/>
    </row>
    <row r="2" spans="1:34" x14ac:dyDescent="0.25">
      <c r="A2" s="3"/>
      <c r="B2" s="3"/>
      <c r="C2" s="3"/>
      <c r="D2" s="3"/>
      <c r="E2" s="3"/>
      <c r="F2" s="3"/>
      <c r="G2" s="3"/>
      <c r="H2" s="3"/>
      <c r="I2" s="3"/>
      <c r="J2" s="9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5" t="s">
        <v>0</v>
      </c>
      <c r="W2" s="5" t="s">
        <v>1</v>
      </c>
      <c r="X2" s="5" t="s">
        <v>2</v>
      </c>
      <c r="Y2" s="5" t="s">
        <v>3</v>
      </c>
      <c r="Z2" s="3"/>
      <c r="AA2" s="5" t="s">
        <v>54</v>
      </c>
      <c r="AB2" s="5" t="s">
        <v>4</v>
      </c>
      <c r="AC2" s="5" t="s">
        <v>5</v>
      </c>
      <c r="AD2" s="5" t="s">
        <v>6</v>
      </c>
      <c r="AE2" s="3" t="s">
        <v>342</v>
      </c>
      <c r="AF2" s="3"/>
      <c r="AG2" s="3"/>
    </row>
    <row r="3" spans="1:34" x14ac:dyDescent="0.25">
      <c r="A3" s="3" t="s">
        <v>931</v>
      </c>
      <c r="B3" s="11">
        <v>3</v>
      </c>
      <c r="C3" s="11">
        <v>4</v>
      </c>
      <c r="D3" s="3">
        <v>32</v>
      </c>
      <c r="E3" s="3">
        <v>9</v>
      </c>
      <c r="F3" s="3">
        <v>26</v>
      </c>
      <c r="G3" s="22">
        <v>50</v>
      </c>
      <c r="H3" s="3">
        <v>23</v>
      </c>
      <c r="I3" s="3">
        <v>4</v>
      </c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>
        <f t="shared" ref="V3:V24" si="0">SUM(B3:U3)</f>
        <v>151</v>
      </c>
      <c r="W3" s="3">
        <f t="shared" ref="W3:W24" si="1">COUNT(B3:U3)</f>
        <v>8</v>
      </c>
      <c r="X3" s="3">
        <v>1</v>
      </c>
      <c r="Y3" s="4">
        <f t="shared" ref="Y3:Y24" si="2">V3/(W3-X3)</f>
        <v>21.571428571428573</v>
      </c>
      <c r="AB3" s="3">
        <v>1</v>
      </c>
      <c r="AC3" s="3">
        <v>2</v>
      </c>
      <c r="AD3" s="3"/>
      <c r="AE3" s="3">
        <f>W3+AD3</f>
        <v>8</v>
      </c>
      <c r="AF3" s="3"/>
      <c r="AG3" s="6">
        <v>223</v>
      </c>
      <c r="AH3" s="3" t="s">
        <v>931</v>
      </c>
    </row>
    <row r="4" spans="1:34" x14ac:dyDescent="0.25">
      <c r="A4" s="3" t="s">
        <v>775</v>
      </c>
      <c r="B4" s="11">
        <v>14</v>
      </c>
      <c r="C4" s="11">
        <v>50</v>
      </c>
      <c r="D4" s="11">
        <v>24</v>
      </c>
      <c r="E4" s="25">
        <v>52</v>
      </c>
      <c r="F4" s="11">
        <v>36</v>
      </c>
      <c r="G4" s="25">
        <v>30</v>
      </c>
      <c r="H4" s="11">
        <v>5</v>
      </c>
      <c r="I4" s="11">
        <v>13</v>
      </c>
      <c r="J4" s="11"/>
      <c r="K4" s="11"/>
      <c r="L4" s="11"/>
      <c r="M4" s="24"/>
      <c r="N4" s="24"/>
      <c r="O4" s="24"/>
      <c r="P4" s="11"/>
      <c r="Q4" s="11"/>
      <c r="R4" s="11"/>
      <c r="S4" s="11"/>
      <c r="T4" s="11"/>
      <c r="U4" s="11"/>
      <c r="V4" s="3">
        <f t="shared" si="0"/>
        <v>224</v>
      </c>
      <c r="W4" s="3">
        <f t="shared" si="1"/>
        <v>8</v>
      </c>
      <c r="X4" s="3">
        <v>2</v>
      </c>
      <c r="Y4" s="4">
        <f t="shared" si="2"/>
        <v>37.333333333333336</v>
      </c>
      <c r="AB4" s="3">
        <v>2</v>
      </c>
      <c r="AC4" s="3">
        <v>2</v>
      </c>
      <c r="AD4" s="3"/>
      <c r="AE4" s="3">
        <f>W4+AD4</f>
        <v>8</v>
      </c>
      <c r="AF4" s="3"/>
      <c r="AG4" s="6">
        <v>179</v>
      </c>
      <c r="AH4" s="3" t="s">
        <v>775</v>
      </c>
    </row>
    <row r="5" spans="1:34" x14ac:dyDescent="0.25">
      <c r="A5" s="3" t="s">
        <v>777</v>
      </c>
      <c r="B5" s="25">
        <v>1</v>
      </c>
      <c r="C5" s="11">
        <v>31</v>
      </c>
      <c r="D5" s="25">
        <v>2</v>
      </c>
      <c r="E5" s="11"/>
      <c r="F5" s="11"/>
      <c r="G5" s="11"/>
      <c r="H5" s="11"/>
      <c r="I5" s="11"/>
      <c r="J5" s="11"/>
      <c r="K5" s="11"/>
      <c r="L5" s="11"/>
      <c r="M5" s="11"/>
      <c r="N5" s="11"/>
      <c r="O5" s="24"/>
      <c r="P5" s="24"/>
      <c r="Q5" s="24"/>
      <c r="R5" s="11"/>
      <c r="S5" s="11"/>
      <c r="T5" s="11"/>
      <c r="U5" s="11"/>
      <c r="V5" s="3">
        <f t="shared" si="0"/>
        <v>34</v>
      </c>
      <c r="W5" s="3">
        <f t="shared" si="1"/>
        <v>3</v>
      </c>
      <c r="X5" s="3">
        <v>2</v>
      </c>
      <c r="Y5" s="4">
        <f t="shared" si="2"/>
        <v>34</v>
      </c>
      <c r="AC5" s="3">
        <v>1</v>
      </c>
      <c r="AD5" s="3">
        <v>2</v>
      </c>
      <c r="AE5" s="3">
        <f t="shared" ref="AE5:AE24" si="3">W5+AD5</f>
        <v>5</v>
      </c>
      <c r="AF5" s="3"/>
      <c r="AG5" s="6">
        <v>192</v>
      </c>
      <c r="AH5" s="3" t="s">
        <v>777</v>
      </c>
    </row>
    <row r="6" spans="1:34" x14ac:dyDescent="0.25">
      <c r="A6" s="3" t="s">
        <v>868</v>
      </c>
      <c r="B6" s="11">
        <v>13</v>
      </c>
      <c r="C6" s="11">
        <v>0</v>
      </c>
      <c r="D6" s="11">
        <v>22</v>
      </c>
      <c r="E6" s="11">
        <v>4</v>
      </c>
      <c r="F6" s="11">
        <v>4</v>
      </c>
      <c r="G6" s="11">
        <v>0</v>
      </c>
      <c r="H6" s="11">
        <v>0</v>
      </c>
      <c r="I6" s="11">
        <v>11</v>
      </c>
      <c r="J6" s="11">
        <v>10</v>
      </c>
      <c r="K6" s="11">
        <v>6</v>
      </c>
      <c r="L6" s="11"/>
      <c r="M6" s="11"/>
      <c r="N6" s="11"/>
      <c r="O6" s="24"/>
      <c r="P6" s="24"/>
      <c r="Q6" s="24"/>
      <c r="R6" s="24"/>
      <c r="S6" s="24"/>
      <c r="T6" s="24"/>
      <c r="U6" s="24"/>
      <c r="V6" s="3">
        <f t="shared" si="0"/>
        <v>70</v>
      </c>
      <c r="W6" s="3">
        <f t="shared" si="1"/>
        <v>10</v>
      </c>
      <c r="X6" s="3"/>
      <c r="Y6" s="4">
        <f t="shared" si="2"/>
        <v>7</v>
      </c>
      <c r="AA6" s="3"/>
      <c r="AC6" s="3"/>
      <c r="AD6" s="3"/>
      <c r="AE6" s="3">
        <f t="shared" si="3"/>
        <v>10</v>
      </c>
      <c r="AF6" s="3"/>
      <c r="AG6" s="6">
        <v>208</v>
      </c>
      <c r="AH6" s="3" t="s">
        <v>868</v>
      </c>
    </row>
    <row r="7" spans="1:34" x14ac:dyDescent="0.25">
      <c r="A7" s="3" t="s">
        <v>494</v>
      </c>
      <c r="B7" s="11">
        <v>2</v>
      </c>
      <c r="C7" s="25">
        <v>16</v>
      </c>
      <c r="D7" s="11">
        <v>3</v>
      </c>
      <c r="E7" s="11">
        <v>20</v>
      </c>
      <c r="F7" s="11">
        <v>0</v>
      </c>
      <c r="G7" s="11">
        <v>29</v>
      </c>
      <c r="H7" s="11">
        <v>0</v>
      </c>
      <c r="I7" s="11"/>
      <c r="J7" s="11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3">
        <f t="shared" si="0"/>
        <v>70</v>
      </c>
      <c r="W7" s="3">
        <f t="shared" si="1"/>
        <v>7</v>
      </c>
      <c r="X7" s="3">
        <v>1</v>
      </c>
      <c r="Y7" s="4">
        <f t="shared" si="2"/>
        <v>11.666666666666666</v>
      </c>
      <c r="Z7" s="4"/>
      <c r="AA7" s="3"/>
      <c r="AB7" s="3"/>
      <c r="AC7" s="3">
        <v>1</v>
      </c>
      <c r="AD7" s="3">
        <v>5</v>
      </c>
      <c r="AE7" s="3">
        <f t="shared" si="3"/>
        <v>12</v>
      </c>
      <c r="AF7" s="3"/>
      <c r="AG7" s="6">
        <v>132</v>
      </c>
      <c r="AH7" s="3" t="s">
        <v>494</v>
      </c>
    </row>
    <row r="8" spans="1:34" x14ac:dyDescent="0.25">
      <c r="A8" s="3" t="s">
        <v>847</v>
      </c>
      <c r="B8" s="11">
        <v>0</v>
      </c>
      <c r="C8" s="11">
        <v>0</v>
      </c>
      <c r="D8" s="11">
        <v>10</v>
      </c>
      <c r="E8" s="11">
        <v>4</v>
      </c>
      <c r="F8" s="11">
        <v>1</v>
      </c>
      <c r="G8" s="11">
        <v>0</v>
      </c>
      <c r="H8" s="25">
        <v>0</v>
      </c>
      <c r="I8" s="25">
        <v>0</v>
      </c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3">
        <f t="shared" si="0"/>
        <v>15</v>
      </c>
      <c r="W8" s="3">
        <f t="shared" si="1"/>
        <v>8</v>
      </c>
      <c r="X8" s="3">
        <v>2</v>
      </c>
      <c r="Y8" s="4">
        <f t="shared" si="2"/>
        <v>2.5</v>
      </c>
      <c r="AB8" s="3"/>
      <c r="AC8" s="3"/>
      <c r="AD8" s="3">
        <v>2</v>
      </c>
      <c r="AE8" s="3">
        <f t="shared" si="3"/>
        <v>10</v>
      </c>
      <c r="AG8" s="6">
        <v>202</v>
      </c>
      <c r="AH8" s="3" t="s">
        <v>847</v>
      </c>
    </row>
    <row r="9" spans="1:34" x14ac:dyDescent="0.25">
      <c r="A9" s="3" t="s">
        <v>974</v>
      </c>
      <c r="B9" s="11">
        <v>20</v>
      </c>
      <c r="C9" s="11">
        <v>8</v>
      </c>
      <c r="D9" s="11">
        <v>2</v>
      </c>
      <c r="E9" s="11">
        <v>6</v>
      </c>
      <c r="F9" s="11">
        <v>4</v>
      </c>
      <c r="G9" s="25">
        <v>54</v>
      </c>
      <c r="H9" s="11">
        <v>5</v>
      </c>
      <c r="I9" s="25">
        <v>0</v>
      </c>
      <c r="J9" s="11">
        <v>13</v>
      </c>
      <c r="K9" s="11">
        <v>0</v>
      </c>
      <c r="L9" s="11">
        <v>10</v>
      </c>
      <c r="M9" s="11">
        <v>4</v>
      </c>
      <c r="N9" s="11">
        <v>43</v>
      </c>
      <c r="O9" s="25">
        <v>38</v>
      </c>
      <c r="P9" s="11">
        <v>6</v>
      </c>
      <c r="Q9" s="11">
        <v>0</v>
      </c>
      <c r="R9" s="11">
        <v>42</v>
      </c>
      <c r="S9" s="11">
        <v>13</v>
      </c>
      <c r="T9" s="24"/>
      <c r="U9" s="24"/>
      <c r="V9" s="3">
        <f t="shared" si="0"/>
        <v>268</v>
      </c>
      <c r="W9" s="3">
        <f t="shared" si="1"/>
        <v>18</v>
      </c>
      <c r="X9" s="3">
        <v>3</v>
      </c>
      <c r="Y9" s="4">
        <f t="shared" ref="Y9:Y10" si="4">V9/(W9-X9)</f>
        <v>17.866666666666667</v>
      </c>
      <c r="AB9" s="3">
        <v>1</v>
      </c>
      <c r="AC9" s="3">
        <v>3</v>
      </c>
      <c r="AD9" s="3">
        <v>5</v>
      </c>
      <c r="AE9" s="3">
        <f t="shared" ref="AE9:AE23" si="5">W9+AD9</f>
        <v>23</v>
      </c>
      <c r="AG9" s="6">
        <v>236</v>
      </c>
      <c r="AH9" s="3" t="str">
        <f t="shared" ref="AH9:AH14" si="6">A9</f>
        <v>Forster</v>
      </c>
    </row>
    <row r="10" spans="1:34" x14ac:dyDescent="0.25">
      <c r="A10" s="3" t="s">
        <v>943</v>
      </c>
      <c r="B10" s="11">
        <v>3</v>
      </c>
      <c r="C10" s="11">
        <v>20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24"/>
      <c r="V10" s="3">
        <f t="shared" si="0"/>
        <v>23</v>
      </c>
      <c r="W10" s="3">
        <f t="shared" si="1"/>
        <v>2</v>
      </c>
      <c r="X10" s="3"/>
      <c r="Y10" s="4">
        <f t="shared" si="4"/>
        <v>11.5</v>
      </c>
      <c r="Z10" s="4"/>
      <c r="AA10" s="3"/>
      <c r="AB10" s="3"/>
      <c r="AC10" s="3"/>
      <c r="AD10" s="3">
        <v>3</v>
      </c>
      <c r="AE10" s="3">
        <f>W10+AD10</f>
        <v>5</v>
      </c>
      <c r="AF10" s="3"/>
      <c r="AG10" s="6">
        <v>231</v>
      </c>
      <c r="AH10" s="3" t="s">
        <v>963</v>
      </c>
    </row>
    <row r="11" spans="1:34" x14ac:dyDescent="0.25">
      <c r="A11" s="3" t="s">
        <v>973</v>
      </c>
      <c r="B11" s="11">
        <v>10</v>
      </c>
      <c r="C11" s="11">
        <v>11</v>
      </c>
      <c r="D11" s="25">
        <v>48</v>
      </c>
      <c r="E11" s="25">
        <v>30</v>
      </c>
      <c r="F11" s="11">
        <v>9</v>
      </c>
      <c r="G11" s="11"/>
      <c r="H11" s="11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3">
        <f t="shared" si="0"/>
        <v>108</v>
      </c>
      <c r="W11" s="3">
        <f t="shared" si="1"/>
        <v>5</v>
      </c>
      <c r="X11" s="3">
        <v>2</v>
      </c>
      <c r="Y11" s="4">
        <f t="shared" ref="Y11" si="7">V11/(W11-X11)</f>
        <v>36</v>
      </c>
      <c r="AB11" s="3"/>
      <c r="AC11" s="3">
        <v>2</v>
      </c>
      <c r="AD11" s="3"/>
      <c r="AE11" s="3">
        <f t="shared" si="5"/>
        <v>5</v>
      </c>
      <c r="AG11" s="6">
        <v>235</v>
      </c>
      <c r="AH11" s="3" t="str">
        <f t="shared" si="6"/>
        <v>Grassam</v>
      </c>
    </row>
    <row r="12" spans="1:34" x14ac:dyDescent="0.25">
      <c r="A12" s="3" t="s">
        <v>803</v>
      </c>
      <c r="B12" s="11">
        <v>0</v>
      </c>
      <c r="C12" s="11">
        <v>25</v>
      </c>
      <c r="D12" s="25">
        <v>1</v>
      </c>
      <c r="E12" s="11">
        <v>39</v>
      </c>
      <c r="F12" s="25">
        <v>5</v>
      </c>
      <c r="G12" s="11">
        <v>27</v>
      </c>
      <c r="H12" s="25">
        <v>3</v>
      </c>
      <c r="I12" s="11">
        <v>4</v>
      </c>
      <c r="J12" s="11">
        <v>9</v>
      </c>
      <c r="K12" s="11">
        <v>6</v>
      </c>
      <c r="L12" s="11">
        <v>1</v>
      </c>
      <c r="M12" s="11">
        <v>5</v>
      </c>
      <c r="N12" s="11">
        <v>42</v>
      </c>
      <c r="O12" s="11">
        <v>0</v>
      </c>
      <c r="P12" s="11">
        <v>26</v>
      </c>
      <c r="Q12" s="11">
        <v>1</v>
      </c>
      <c r="R12" s="11">
        <v>11</v>
      </c>
      <c r="S12" s="11">
        <v>25</v>
      </c>
      <c r="T12" s="11">
        <v>19</v>
      </c>
      <c r="U12" s="11"/>
      <c r="V12" s="3">
        <f t="shared" si="0"/>
        <v>249</v>
      </c>
      <c r="W12" s="3">
        <f t="shared" si="1"/>
        <v>19</v>
      </c>
      <c r="X12" s="3">
        <v>3</v>
      </c>
      <c r="Y12" s="4">
        <f t="shared" ref="Y12" si="8">V12/(W12-X12)</f>
        <v>15.5625</v>
      </c>
      <c r="AB12" s="3"/>
      <c r="AC12" s="3">
        <v>6</v>
      </c>
      <c r="AD12" s="3">
        <v>1</v>
      </c>
      <c r="AE12" s="3">
        <f t="shared" si="5"/>
        <v>20</v>
      </c>
      <c r="AG12" s="6">
        <v>194</v>
      </c>
      <c r="AH12" s="3" t="str">
        <f t="shared" si="6"/>
        <v>Hodkinson</v>
      </c>
    </row>
    <row r="13" spans="1:34" x14ac:dyDescent="0.25">
      <c r="A13" s="3" t="s">
        <v>992</v>
      </c>
      <c r="B13" s="11">
        <v>41</v>
      </c>
      <c r="C13" s="11">
        <v>15</v>
      </c>
      <c r="D13" s="11">
        <v>8</v>
      </c>
      <c r="E13" s="11">
        <v>11</v>
      </c>
      <c r="F13" s="11">
        <v>2</v>
      </c>
      <c r="G13" s="11">
        <v>1</v>
      </c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3">
        <f t="shared" si="0"/>
        <v>78</v>
      </c>
      <c r="W13" s="3">
        <f t="shared" si="1"/>
        <v>6</v>
      </c>
      <c r="X13" s="3"/>
      <c r="Y13" s="4">
        <f t="shared" ref="Y13:Y23" si="9">V13/(W13-X13)</f>
        <v>13</v>
      </c>
      <c r="AB13" s="3"/>
      <c r="AC13" s="3">
        <v>1</v>
      </c>
      <c r="AD13" s="3">
        <v>1</v>
      </c>
      <c r="AE13" s="3">
        <f t="shared" si="5"/>
        <v>7</v>
      </c>
      <c r="AG13" s="6">
        <v>238</v>
      </c>
      <c r="AH13" s="3" t="str">
        <f t="shared" si="6"/>
        <v>Jones Kevin</v>
      </c>
    </row>
    <row r="14" spans="1:34" x14ac:dyDescent="0.25">
      <c r="A14" s="3" t="s">
        <v>499</v>
      </c>
      <c r="B14" s="25">
        <v>0</v>
      </c>
      <c r="C14" s="11">
        <v>1</v>
      </c>
      <c r="D14" s="11">
        <v>2</v>
      </c>
      <c r="E14" s="25">
        <v>1</v>
      </c>
      <c r="F14" s="25">
        <v>36</v>
      </c>
      <c r="G14" s="11">
        <v>4</v>
      </c>
      <c r="H14" s="11">
        <v>17</v>
      </c>
      <c r="I14" s="11">
        <v>2</v>
      </c>
      <c r="J14" s="25">
        <v>28</v>
      </c>
      <c r="K14" s="11">
        <v>21</v>
      </c>
      <c r="L14" s="11">
        <v>0</v>
      </c>
      <c r="M14" s="25">
        <v>9</v>
      </c>
      <c r="N14" s="11">
        <v>2</v>
      </c>
      <c r="O14" s="11">
        <v>42</v>
      </c>
      <c r="P14" s="11"/>
      <c r="Q14" s="11"/>
      <c r="R14" s="11"/>
      <c r="S14" s="11"/>
      <c r="T14" s="11"/>
      <c r="U14" s="11"/>
      <c r="V14" s="3">
        <f t="shared" si="0"/>
        <v>165</v>
      </c>
      <c r="W14" s="3">
        <f t="shared" si="1"/>
        <v>14</v>
      </c>
      <c r="X14" s="3">
        <v>5</v>
      </c>
      <c r="Y14" s="4">
        <f t="shared" si="9"/>
        <v>18.333333333333332</v>
      </c>
      <c r="AB14" s="3"/>
      <c r="AC14" s="3">
        <v>3</v>
      </c>
      <c r="AD14" s="3">
        <v>6</v>
      </c>
      <c r="AE14" s="3">
        <f t="shared" si="5"/>
        <v>20</v>
      </c>
      <c r="AF14" s="3"/>
      <c r="AG14" s="6">
        <v>66</v>
      </c>
      <c r="AH14" s="3" t="str">
        <f t="shared" si="6"/>
        <v>Lewis D</v>
      </c>
    </row>
    <row r="15" spans="1:34" x14ac:dyDescent="0.25">
      <c r="A15" s="3" t="s">
        <v>641</v>
      </c>
      <c r="B15" s="11">
        <v>3</v>
      </c>
      <c r="C15" s="25">
        <v>72</v>
      </c>
      <c r="D15" s="11">
        <v>8</v>
      </c>
      <c r="E15" s="11">
        <v>29</v>
      </c>
      <c r="F15" s="11">
        <v>0</v>
      </c>
      <c r="G15" s="25">
        <v>106</v>
      </c>
      <c r="H15" s="11">
        <v>2</v>
      </c>
      <c r="I15" s="11">
        <v>37</v>
      </c>
      <c r="J15" s="11">
        <v>5</v>
      </c>
      <c r="K15" s="25">
        <v>103</v>
      </c>
      <c r="L15" s="11">
        <v>24</v>
      </c>
      <c r="M15" s="25">
        <v>52</v>
      </c>
      <c r="N15" s="25">
        <v>54</v>
      </c>
      <c r="O15" s="25">
        <v>50</v>
      </c>
      <c r="P15" s="11"/>
      <c r="Q15" s="11"/>
      <c r="R15" s="11"/>
      <c r="S15" s="11"/>
      <c r="T15" s="11"/>
      <c r="U15" s="11"/>
      <c r="V15" s="3">
        <f t="shared" si="0"/>
        <v>545</v>
      </c>
      <c r="W15" s="3">
        <f t="shared" si="1"/>
        <v>14</v>
      </c>
      <c r="X15" s="3">
        <v>6</v>
      </c>
      <c r="Y15" s="4">
        <f t="shared" si="9"/>
        <v>68.125</v>
      </c>
      <c r="AA15" s="11">
        <v>2</v>
      </c>
      <c r="AB15" s="11">
        <v>4</v>
      </c>
      <c r="AC15" s="3">
        <v>2</v>
      </c>
      <c r="AD15" s="3">
        <v>1</v>
      </c>
      <c r="AE15" s="3">
        <f t="shared" si="5"/>
        <v>15</v>
      </c>
      <c r="AF15" s="3"/>
      <c r="AG15" s="6">
        <v>151</v>
      </c>
      <c r="AH15" s="3" t="s">
        <v>641</v>
      </c>
    </row>
    <row r="16" spans="1:34" x14ac:dyDescent="0.25">
      <c r="A16" s="3" t="s">
        <v>17</v>
      </c>
      <c r="B16" s="11">
        <v>0</v>
      </c>
      <c r="C16" s="11">
        <v>0</v>
      </c>
      <c r="D16" s="11">
        <v>2</v>
      </c>
      <c r="E16" s="11">
        <v>1</v>
      </c>
      <c r="F16" s="11">
        <v>3</v>
      </c>
      <c r="G16" s="11">
        <v>0</v>
      </c>
      <c r="H16" s="11">
        <v>0</v>
      </c>
      <c r="I16" s="11">
        <v>8</v>
      </c>
      <c r="J16" s="11">
        <v>13</v>
      </c>
      <c r="K16" s="11">
        <v>2</v>
      </c>
      <c r="L16" s="11">
        <v>1</v>
      </c>
      <c r="M16" s="11">
        <v>0</v>
      </c>
      <c r="N16" s="11">
        <v>0</v>
      </c>
      <c r="O16" s="25">
        <v>7</v>
      </c>
      <c r="P16" s="11">
        <v>6</v>
      </c>
      <c r="Q16" s="11">
        <v>2</v>
      </c>
      <c r="R16" s="11">
        <v>9</v>
      </c>
      <c r="S16" s="25">
        <v>9</v>
      </c>
      <c r="T16" s="11">
        <v>4</v>
      </c>
      <c r="U16" s="11"/>
      <c r="V16" s="3">
        <f t="shared" si="0"/>
        <v>67</v>
      </c>
      <c r="W16" s="3">
        <f t="shared" si="1"/>
        <v>19</v>
      </c>
      <c r="X16" s="3">
        <v>2</v>
      </c>
      <c r="Y16" s="4">
        <f t="shared" si="9"/>
        <v>3.9411764705882355</v>
      </c>
      <c r="AA16" s="11"/>
      <c r="AB16" s="11"/>
      <c r="AC16" s="3"/>
      <c r="AD16" s="3">
        <v>3</v>
      </c>
      <c r="AE16" s="3">
        <f t="shared" si="5"/>
        <v>22</v>
      </c>
      <c r="AF16" s="3"/>
      <c r="AG16" s="6">
        <v>70</v>
      </c>
      <c r="AH16" s="3" t="s">
        <v>17</v>
      </c>
    </row>
    <row r="17" spans="1:34" x14ac:dyDescent="0.25">
      <c r="A17" s="3" t="s">
        <v>705</v>
      </c>
      <c r="B17" s="11">
        <v>26</v>
      </c>
      <c r="C17" s="25">
        <v>17</v>
      </c>
      <c r="D17" s="11">
        <v>0</v>
      </c>
      <c r="E17" s="25">
        <v>14</v>
      </c>
      <c r="F17" s="11">
        <v>10</v>
      </c>
      <c r="G17" s="11">
        <v>12</v>
      </c>
      <c r="H17" s="25">
        <v>20</v>
      </c>
      <c r="I17" s="11">
        <v>28</v>
      </c>
      <c r="J17" s="11">
        <v>50</v>
      </c>
      <c r="K17" s="11">
        <v>0</v>
      </c>
      <c r="L17" s="25">
        <v>4</v>
      </c>
      <c r="M17" s="25">
        <v>72</v>
      </c>
      <c r="N17" s="11">
        <v>12</v>
      </c>
      <c r="O17" s="25">
        <v>100</v>
      </c>
      <c r="P17" s="11">
        <v>25</v>
      </c>
      <c r="Q17" s="11">
        <v>9</v>
      </c>
      <c r="R17" s="25">
        <v>31</v>
      </c>
      <c r="S17" s="11">
        <v>4</v>
      </c>
      <c r="T17" s="11">
        <v>4</v>
      </c>
      <c r="U17" s="25">
        <v>12</v>
      </c>
      <c r="V17" s="3">
        <f>SUM(B17:U17)</f>
        <v>450</v>
      </c>
      <c r="W17" s="3">
        <f>COUNT(B17:U17)</f>
        <v>20</v>
      </c>
      <c r="X17" s="3">
        <v>8</v>
      </c>
      <c r="Y17" s="4">
        <f t="shared" si="9"/>
        <v>37.5</v>
      </c>
      <c r="AA17" s="11">
        <v>1</v>
      </c>
      <c r="AB17" s="11">
        <v>2</v>
      </c>
      <c r="AC17" s="3">
        <v>4</v>
      </c>
      <c r="AD17" s="3">
        <v>3</v>
      </c>
      <c r="AE17" s="3">
        <f t="shared" si="5"/>
        <v>23</v>
      </c>
      <c r="AF17" s="3"/>
      <c r="AG17" s="6">
        <v>166</v>
      </c>
      <c r="AH17" s="3" t="s">
        <v>705</v>
      </c>
    </row>
    <row r="18" spans="1:34" x14ac:dyDescent="0.25">
      <c r="A18" s="3" t="s">
        <v>933</v>
      </c>
      <c r="B18" s="11">
        <v>62</v>
      </c>
      <c r="C18" s="11">
        <v>12</v>
      </c>
      <c r="D18" s="11">
        <v>38</v>
      </c>
      <c r="E18" s="11">
        <v>5</v>
      </c>
      <c r="F18" s="25">
        <v>21</v>
      </c>
      <c r="G18" s="25">
        <v>126</v>
      </c>
      <c r="H18" s="11">
        <v>8</v>
      </c>
      <c r="I18" s="11">
        <v>8</v>
      </c>
      <c r="J18" s="11">
        <v>9</v>
      </c>
      <c r="K18" s="11">
        <v>22</v>
      </c>
      <c r="L18" s="11">
        <v>4</v>
      </c>
      <c r="M18" s="11">
        <v>94</v>
      </c>
      <c r="N18" s="11">
        <v>59</v>
      </c>
      <c r="O18" s="24"/>
      <c r="P18" s="24"/>
      <c r="Q18" s="24"/>
      <c r="R18" s="11"/>
      <c r="S18" s="11"/>
      <c r="T18" s="11"/>
      <c r="U18" s="11"/>
      <c r="V18" s="3">
        <f t="shared" si="0"/>
        <v>468</v>
      </c>
      <c r="W18" s="3">
        <f t="shared" si="1"/>
        <v>13</v>
      </c>
      <c r="X18" s="3">
        <v>2</v>
      </c>
      <c r="Y18" s="4">
        <f t="shared" si="9"/>
        <v>42.545454545454547</v>
      </c>
      <c r="AA18" s="11">
        <v>1</v>
      </c>
      <c r="AB18" s="11">
        <v>3</v>
      </c>
      <c r="AC18" s="3">
        <v>1</v>
      </c>
      <c r="AD18" s="3">
        <v>1</v>
      </c>
      <c r="AE18" s="3">
        <f t="shared" si="5"/>
        <v>14</v>
      </c>
      <c r="AF18" s="3"/>
      <c r="AG18" s="6">
        <v>226</v>
      </c>
      <c r="AH18" s="3" t="s">
        <v>933</v>
      </c>
    </row>
    <row r="19" spans="1:34" x14ac:dyDescent="0.25">
      <c r="A19" s="3" t="s">
        <v>979</v>
      </c>
      <c r="B19" s="11">
        <v>0</v>
      </c>
      <c r="C19" s="11">
        <v>2</v>
      </c>
      <c r="D19" s="11">
        <v>5</v>
      </c>
      <c r="E19" s="11">
        <v>14</v>
      </c>
      <c r="F19" s="11">
        <v>6</v>
      </c>
      <c r="G19" s="11"/>
      <c r="H19" s="11"/>
      <c r="I19" s="11"/>
      <c r="J19" s="24"/>
      <c r="K19" s="24"/>
      <c r="L19" s="24"/>
      <c r="M19" s="24"/>
      <c r="N19" s="24"/>
      <c r="O19" s="24"/>
      <c r="P19" s="24"/>
      <c r="Q19" s="24"/>
      <c r="R19" s="11"/>
      <c r="S19" s="11"/>
      <c r="T19" s="11"/>
      <c r="U19" s="11"/>
      <c r="V19" s="3">
        <f t="shared" si="0"/>
        <v>27</v>
      </c>
      <c r="W19" s="3">
        <f t="shared" si="1"/>
        <v>5</v>
      </c>
      <c r="X19" s="3"/>
      <c r="Y19" s="4">
        <f t="shared" ref="Y19" si="10">V19/(W19-X19)</f>
        <v>5.4</v>
      </c>
      <c r="AB19" s="3"/>
      <c r="AC19" s="3"/>
      <c r="AD19" s="3">
        <v>3</v>
      </c>
      <c r="AE19" s="3">
        <f t="shared" ref="AE19" si="11">W19+AD19</f>
        <v>8</v>
      </c>
      <c r="AF19" s="3"/>
      <c r="AG19" s="6">
        <v>240</v>
      </c>
      <c r="AH19" s="3" t="str">
        <f t="shared" ref="AH19" si="12">A19</f>
        <v>Stagg</v>
      </c>
    </row>
    <row r="20" spans="1:34" x14ac:dyDescent="0.25">
      <c r="A20" s="3" t="s">
        <v>508</v>
      </c>
      <c r="B20" s="25">
        <v>13</v>
      </c>
      <c r="C20" s="25">
        <v>1</v>
      </c>
      <c r="D20" s="11">
        <v>0</v>
      </c>
      <c r="E20" s="11"/>
      <c r="F20" s="11"/>
      <c r="G20" s="11"/>
      <c r="H20" s="11"/>
      <c r="I20" s="11"/>
      <c r="J20" s="24"/>
      <c r="K20" s="24"/>
      <c r="L20" s="24"/>
      <c r="M20" s="24"/>
      <c r="N20" s="24"/>
      <c r="O20" s="24"/>
      <c r="P20" s="24"/>
      <c r="Q20" s="24"/>
      <c r="R20" s="11"/>
      <c r="S20" s="11"/>
      <c r="T20" s="11"/>
      <c r="U20" s="11"/>
      <c r="V20" s="3">
        <f t="shared" si="0"/>
        <v>14</v>
      </c>
      <c r="W20" s="3">
        <f t="shared" si="1"/>
        <v>3</v>
      </c>
      <c r="X20" s="3">
        <v>2</v>
      </c>
      <c r="Y20" s="4">
        <f t="shared" si="9"/>
        <v>14</v>
      </c>
      <c r="AB20" s="3"/>
      <c r="AC20" s="3"/>
      <c r="AD20" s="3">
        <v>2</v>
      </c>
      <c r="AE20" s="3">
        <f t="shared" si="5"/>
        <v>5</v>
      </c>
      <c r="AF20" s="3"/>
      <c r="AG20" s="6">
        <v>60</v>
      </c>
      <c r="AH20" s="3" t="s">
        <v>508</v>
      </c>
    </row>
    <row r="21" spans="1:34" x14ac:dyDescent="0.25">
      <c r="A21" s="3" t="s">
        <v>432</v>
      </c>
      <c r="B21" s="11">
        <v>20</v>
      </c>
      <c r="C21" s="11">
        <v>1</v>
      </c>
      <c r="D21" s="11">
        <v>6</v>
      </c>
      <c r="E21" s="11">
        <v>17</v>
      </c>
      <c r="F21" s="11">
        <v>3</v>
      </c>
      <c r="G21" s="11"/>
      <c r="H21" s="11"/>
      <c r="I21" s="11"/>
      <c r="J21" s="11"/>
      <c r="K21" s="11"/>
      <c r="L21" s="24"/>
      <c r="M21" s="24"/>
      <c r="N21" s="24"/>
      <c r="O21" s="24"/>
      <c r="P21" s="11"/>
      <c r="Q21" s="11"/>
      <c r="R21" s="11"/>
      <c r="S21" s="11"/>
      <c r="T21" s="11"/>
      <c r="U21" s="11"/>
      <c r="V21" s="3">
        <f t="shared" si="0"/>
        <v>47</v>
      </c>
      <c r="W21" s="3">
        <f t="shared" si="1"/>
        <v>5</v>
      </c>
      <c r="X21" s="3"/>
      <c r="Y21" s="4">
        <f t="shared" si="9"/>
        <v>9.4</v>
      </c>
      <c r="AB21" s="3"/>
      <c r="AC21" s="3"/>
      <c r="AD21" s="3"/>
      <c r="AE21" s="3">
        <f t="shared" si="5"/>
        <v>5</v>
      </c>
      <c r="AF21" s="3"/>
      <c r="AG21" s="6">
        <v>127</v>
      </c>
      <c r="AH21" s="3" t="s">
        <v>432</v>
      </c>
    </row>
    <row r="22" spans="1:34" x14ac:dyDescent="0.25">
      <c r="A22" s="3" t="s">
        <v>509</v>
      </c>
      <c r="B22" s="25">
        <v>1</v>
      </c>
      <c r="C22" s="25">
        <v>1</v>
      </c>
      <c r="D22" s="11">
        <v>0</v>
      </c>
      <c r="E22" s="25">
        <v>1</v>
      </c>
      <c r="F22" s="11">
        <v>0</v>
      </c>
      <c r="G22" s="11">
        <v>0</v>
      </c>
      <c r="H22" s="11">
        <v>0</v>
      </c>
      <c r="I22" s="11"/>
      <c r="J22" s="11"/>
      <c r="K22" s="11"/>
      <c r="L22" s="11"/>
      <c r="M22" s="11"/>
      <c r="N22" s="11"/>
      <c r="O22" s="24"/>
      <c r="P22" s="24"/>
      <c r="Q22" s="24"/>
      <c r="R22" s="24"/>
      <c r="S22" s="24"/>
      <c r="T22" s="24"/>
      <c r="U22" s="24"/>
      <c r="V22" s="3">
        <f t="shared" si="0"/>
        <v>3</v>
      </c>
      <c r="W22" s="3">
        <f t="shared" si="1"/>
        <v>7</v>
      </c>
      <c r="X22" s="3">
        <v>3</v>
      </c>
      <c r="Y22" s="4">
        <f t="shared" si="9"/>
        <v>0.75</v>
      </c>
      <c r="AB22" s="3"/>
      <c r="AC22" s="3"/>
      <c r="AD22" s="3">
        <v>12</v>
      </c>
      <c r="AE22" s="3">
        <f t="shared" si="5"/>
        <v>19</v>
      </c>
      <c r="AF22" s="3"/>
      <c r="AG22" s="6">
        <v>61</v>
      </c>
      <c r="AH22" s="3" t="s">
        <v>509</v>
      </c>
    </row>
    <row r="23" spans="1:34" x14ac:dyDescent="0.25">
      <c r="A23" s="3" t="s">
        <v>899</v>
      </c>
      <c r="B23" s="11">
        <v>15</v>
      </c>
      <c r="C23" s="11">
        <v>13</v>
      </c>
      <c r="D23" s="11">
        <v>5</v>
      </c>
      <c r="E23" s="11">
        <v>5</v>
      </c>
      <c r="F23" s="11">
        <v>0</v>
      </c>
      <c r="G23" s="11">
        <v>8</v>
      </c>
      <c r="H23" s="25">
        <v>1</v>
      </c>
      <c r="I23" s="25">
        <v>7</v>
      </c>
      <c r="J23" s="11">
        <v>0</v>
      </c>
      <c r="K23" s="11">
        <v>12</v>
      </c>
      <c r="L23" s="11">
        <v>11</v>
      </c>
      <c r="M23" s="11">
        <v>1</v>
      </c>
      <c r="N23" s="11"/>
      <c r="O23" s="24"/>
      <c r="P23" s="24"/>
      <c r="Q23" s="24"/>
      <c r="R23" s="24"/>
      <c r="S23" s="24"/>
      <c r="T23" s="24"/>
      <c r="U23" s="24"/>
      <c r="V23" s="3">
        <f t="shared" si="0"/>
        <v>78</v>
      </c>
      <c r="W23" s="3">
        <f t="shared" si="1"/>
        <v>12</v>
      </c>
      <c r="X23" s="3">
        <v>2</v>
      </c>
      <c r="Y23" s="4">
        <f t="shared" si="9"/>
        <v>7.8</v>
      </c>
      <c r="AB23" s="3"/>
      <c r="AC23" s="3"/>
      <c r="AD23" s="3">
        <v>6</v>
      </c>
      <c r="AE23" s="3">
        <f t="shared" si="5"/>
        <v>18</v>
      </c>
      <c r="AF23" s="3"/>
      <c r="AG23" s="6">
        <v>220</v>
      </c>
      <c r="AH23" s="3" t="s">
        <v>899</v>
      </c>
    </row>
    <row r="24" spans="1:34" x14ac:dyDescent="0.25">
      <c r="A24" s="3" t="s">
        <v>900</v>
      </c>
      <c r="B24" s="11">
        <v>0</v>
      </c>
      <c r="C24" s="11">
        <v>6</v>
      </c>
      <c r="D24" s="11">
        <v>1</v>
      </c>
      <c r="E24" s="11">
        <v>15</v>
      </c>
      <c r="F24" s="11">
        <v>0</v>
      </c>
      <c r="G24" s="11">
        <v>1</v>
      </c>
      <c r="H24" s="11">
        <v>11</v>
      </c>
      <c r="I24" s="11"/>
      <c r="J24" s="11"/>
      <c r="K24" s="11"/>
      <c r="L24" s="11"/>
      <c r="M24" s="11"/>
      <c r="N24" s="11"/>
      <c r="O24" s="24"/>
      <c r="P24" s="24"/>
      <c r="Q24" s="11"/>
      <c r="R24" s="11"/>
      <c r="S24" s="11"/>
      <c r="T24" s="11"/>
      <c r="U24" s="11"/>
      <c r="V24" s="3">
        <f t="shared" si="0"/>
        <v>34</v>
      </c>
      <c r="W24" s="3">
        <f t="shared" si="1"/>
        <v>7</v>
      </c>
      <c r="X24" s="3"/>
      <c r="Y24" s="4">
        <f t="shared" si="2"/>
        <v>4.8571428571428568</v>
      </c>
      <c r="Z24" s="4"/>
      <c r="AA24" s="3"/>
      <c r="AB24" s="3"/>
      <c r="AC24" s="3"/>
      <c r="AD24" s="3"/>
      <c r="AE24" s="3">
        <f t="shared" si="3"/>
        <v>7</v>
      </c>
      <c r="AF24" s="3"/>
      <c r="AG24" s="6">
        <v>214</v>
      </c>
      <c r="AH24" s="3" t="s">
        <v>888</v>
      </c>
    </row>
    <row r="25" spans="1:34" x14ac:dyDescent="0.25">
      <c r="A25" s="6" t="s">
        <v>281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3"/>
      <c r="W25" s="3"/>
      <c r="X25" s="3"/>
      <c r="Y25" s="4"/>
      <c r="Z25" s="3"/>
      <c r="AA25" s="3"/>
      <c r="AB25" s="3"/>
      <c r="AC25" s="3"/>
      <c r="AD25" s="3"/>
      <c r="AE25" s="3"/>
      <c r="AF25" s="3"/>
      <c r="AG25" s="6"/>
      <c r="AH25" s="6"/>
    </row>
    <row r="26" spans="1:34" x14ac:dyDescent="0.25">
      <c r="A26" s="3" t="s">
        <v>987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3">
        <f t="shared" ref="V26:V39" si="13">SUM(B26:U26)</f>
        <v>0</v>
      </c>
      <c r="W26" s="3">
        <f t="shared" ref="W26:W39" si="14">COUNT(B26:U26)</f>
        <v>0</v>
      </c>
      <c r="X26" s="3"/>
      <c r="Y26" s="4"/>
      <c r="AC26" s="3"/>
      <c r="AD26" s="3">
        <v>1</v>
      </c>
      <c r="AE26" s="3">
        <f>W26+AD26</f>
        <v>1</v>
      </c>
      <c r="AF26" s="3"/>
      <c r="AG26" s="6">
        <v>244</v>
      </c>
      <c r="AH26" s="3" t="s">
        <v>987</v>
      </c>
    </row>
    <row r="27" spans="1:34" x14ac:dyDescent="0.25">
      <c r="A27" s="3" t="s">
        <v>978</v>
      </c>
      <c r="B27" s="11">
        <v>2</v>
      </c>
      <c r="C27" s="11"/>
      <c r="D27" s="11"/>
      <c r="E27" s="11"/>
      <c r="F27" s="11"/>
      <c r="G27" s="11"/>
      <c r="H27" s="11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3">
        <f t="shared" si="13"/>
        <v>2</v>
      </c>
      <c r="W27" s="3">
        <f t="shared" si="14"/>
        <v>1</v>
      </c>
      <c r="X27" s="3"/>
      <c r="Y27" s="4"/>
      <c r="AB27" s="3"/>
      <c r="AC27" s="3"/>
      <c r="AD27" s="3"/>
      <c r="AE27" s="3">
        <f>W27+AD27</f>
        <v>1</v>
      </c>
      <c r="AG27" s="6">
        <v>239</v>
      </c>
      <c r="AH27" s="3" t="str">
        <f>A27</f>
        <v>Evans A</v>
      </c>
    </row>
    <row r="28" spans="1:34" x14ac:dyDescent="0.25">
      <c r="A28" s="3" t="s">
        <v>523</v>
      </c>
      <c r="B28" s="11">
        <v>1</v>
      </c>
      <c r="C28" s="11"/>
      <c r="D28" s="11"/>
      <c r="E28" s="11"/>
      <c r="F28" s="11"/>
      <c r="G28" s="11"/>
      <c r="H28" s="11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3">
        <f t="shared" si="13"/>
        <v>1</v>
      </c>
      <c r="W28" s="3">
        <f t="shared" si="14"/>
        <v>1</v>
      </c>
      <c r="X28" s="3"/>
      <c r="Y28" s="4"/>
      <c r="AB28" s="3"/>
      <c r="AC28" s="3"/>
      <c r="AD28" s="3"/>
      <c r="AE28" s="3">
        <f>W28+AD28</f>
        <v>1</v>
      </c>
      <c r="AG28" s="6">
        <v>242</v>
      </c>
      <c r="AH28" s="3" t="str">
        <f t="shared" ref="AH28:AH29" si="15">A28</f>
        <v>Evans D</v>
      </c>
    </row>
    <row r="29" spans="1:34" x14ac:dyDescent="0.25">
      <c r="A29" s="3" t="s">
        <v>986</v>
      </c>
      <c r="B29" s="11">
        <v>19</v>
      </c>
      <c r="C29" s="11"/>
      <c r="D29" s="11"/>
      <c r="E29" s="11"/>
      <c r="F29" s="11"/>
      <c r="G29" s="11"/>
      <c r="H29" s="11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3">
        <f t="shared" si="13"/>
        <v>19</v>
      </c>
      <c r="W29" s="3">
        <f t="shared" si="14"/>
        <v>1</v>
      </c>
      <c r="X29" s="3"/>
      <c r="Y29" s="4"/>
      <c r="AB29" s="3"/>
      <c r="AC29" s="3"/>
      <c r="AD29" s="3"/>
      <c r="AE29" s="3">
        <f>W29+AD29</f>
        <v>1</v>
      </c>
      <c r="AG29" s="6">
        <v>243</v>
      </c>
      <c r="AH29" s="3" t="str">
        <f t="shared" si="15"/>
        <v>Fineman</v>
      </c>
    </row>
    <row r="30" spans="1:34" x14ac:dyDescent="0.25">
      <c r="A30" s="3" t="s">
        <v>983</v>
      </c>
      <c r="B30" s="11">
        <v>13</v>
      </c>
      <c r="C30" s="11">
        <v>14</v>
      </c>
      <c r="D30" s="11">
        <v>11</v>
      </c>
      <c r="E30" s="11"/>
      <c r="F30" s="11"/>
      <c r="G30" s="11"/>
      <c r="H30" s="11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3">
        <f t="shared" si="13"/>
        <v>38</v>
      </c>
      <c r="W30" s="3">
        <f t="shared" si="14"/>
        <v>3</v>
      </c>
      <c r="X30" s="3"/>
      <c r="Y30" s="4"/>
      <c r="AB30" s="3"/>
      <c r="AC30" s="3"/>
      <c r="AD30" s="3"/>
      <c r="AE30" s="3">
        <f>W30+AD30</f>
        <v>3</v>
      </c>
      <c r="AG30" s="6">
        <v>241</v>
      </c>
      <c r="AH30" s="3" t="str">
        <f>A30</f>
        <v>Graham</v>
      </c>
    </row>
    <row r="31" spans="1:34" x14ac:dyDescent="0.25">
      <c r="A31" s="3" t="s">
        <v>13</v>
      </c>
      <c r="B31" s="25">
        <v>0</v>
      </c>
      <c r="C31" s="11">
        <v>1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24"/>
      <c r="V31" s="3">
        <f t="shared" si="13"/>
        <v>1</v>
      </c>
      <c r="W31" s="3">
        <f t="shared" si="14"/>
        <v>2</v>
      </c>
      <c r="X31" s="3">
        <v>1</v>
      </c>
      <c r="Y31" s="4"/>
      <c r="Z31" s="4"/>
      <c r="AA31" s="3"/>
      <c r="AB31" s="3"/>
      <c r="AC31" s="3"/>
      <c r="AD31" s="3"/>
      <c r="AE31" s="3">
        <f t="shared" ref="AE31:AE39" si="16">W31+AD31</f>
        <v>2</v>
      </c>
      <c r="AF31" s="3"/>
      <c r="AG31" s="6"/>
      <c r="AH31" s="3"/>
    </row>
    <row r="32" spans="1:34" x14ac:dyDescent="0.25">
      <c r="A32" s="3" t="s">
        <v>991</v>
      </c>
      <c r="B32" s="11">
        <v>16</v>
      </c>
      <c r="C32" s="11">
        <v>12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24"/>
      <c r="V32" s="3">
        <f t="shared" si="13"/>
        <v>28</v>
      </c>
      <c r="W32" s="3">
        <f t="shared" si="14"/>
        <v>2</v>
      </c>
      <c r="X32" s="3"/>
      <c r="Y32" s="4"/>
      <c r="Z32" s="4"/>
      <c r="AA32" s="3"/>
      <c r="AB32" s="3"/>
      <c r="AC32" s="3"/>
      <c r="AD32" s="3"/>
      <c r="AE32" s="3">
        <f t="shared" si="16"/>
        <v>2</v>
      </c>
      <c r="AF32" s="3"/>
      <c r="AG32" s="6">
        <v>245</v>
      </c>
      <c r="AH32" s="3"/>
    </row>
    <row r="33" spans="1:34" x14ac:dyDescent="0.25">
      <c r="A33" s="3" t="s">
        <v>976</v>
      </c>
      <c r="B33" s="11">
        <v>45</v>
      </c>
      <c r="C33" s="11">
        <v>10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3">
        <f t="shared" si="13"/>
        <v>55</v>
      </c>
      <c r="W33" s="3">
        <f t="shared" si="14"/>
        <v>2</v>
      </c>
      <c r="X33" s="3"/>
      <c r="Y33" s="4"/>
      <c r="AB33" s="3"/>
      <c r="AC33" s="3">
        <v>1</v>
      </c>
      <c r="AD33" s="3"/>
      <c r="AE33" s="3">
        <f>W33+AD33</f>
        <v>2</v>
      </c>
      <c r="AF33" s="3"/>
      <c r="AG33" s="6">
        <v>237</v>
      </c>
      <c r="AH33" s="3" t="str">
        <f>A33</f>
        <v>Lewis J</v>
      </c>
    </row>
    <row r="34" spans="1:34" x14ac:dyDescent="0.25">
      <c r="A34" s="3" t="s">
        <v>453</v>
      </c>
      <c r="B34" s="11">
        <v>39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3">
        <f t="shared" si="13"/>
        <v>39</v>
      </c>
      <c r="W34" s="3">
        <f t="shared" si="14"/>
        <v>1</v>
      </c>
      <c r="X34" s="3"/>
      <c r="Y34" s="4"/>
      <c r="AB34" s="3"/>
      <c r="AC34" s="3">
        <v>1</v>
      </c>
      <c r="AD34" s="3"/>
      <c r="AE34" s="3">
        <f>W34+AD34</f>
        <v>1</v>
      </c>
      <c r="AF34" s="3"/>
      <c r="AG34" s="6">
        <v>133</v>
      </c>
      <c r="AH34" s="3" t="s">
        <v>453</v>
      </c>
    </row>
    <row r="35" spans="1:34" x14ac:dyDescent="0.25">
      <c r="A35" s="3" t="s">
        <v>503</v>
      </c>
      <c r="B35" s="11">
        <v>1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3">
        <f t="shared" si="13"/>
        <v>1</v>
      </c>
      <c r="W35" s="3">
        <f t="shared" si="14"/>
        <v>1</v>
      </c>
      <c r="X35" s="3"/>
      <c r="Y35" s="4"/>
      <c r="Z35" s="4"/>
      <c r="AA35" s="3"/>
      <c r="AB35" s="3"/>
      <c r="AC35" s="3"/>
      <c r="AD35" s="3"/>
      <c r="AE35" s="3">
        <f t="shared" si="16"/>
        <v>1</v>
      </c>
      <c r="AF35" s="3"/>
      <c r="AG35" s="6">
        <v>8</v>
      </c>
      <c r="AH35" s="3" t="s">
        <v>503</v>
      </c>
    </row>
    <row r="36" spans="1:34" x14ac:dyDescent="0.25">
      <c r="A36" s="3" t="s">
        <v>507</v>
      </c>
      <c r="B36" s="11">
        <v>11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3">
        <f t="shared" si="13"/>
        <v>11</v>
      </c>
      <c r="W36" s="3">
        <f t="shared" si="14"/>
        <v>1</v>
      </c>
      <c r="X36" s="3"/>
      <c r="Y36" s="4"/>
      <c r="Z36" s="4"/>
      <c r="AA36" s="3"/>
      <c r="AB36" s="3"/>
      <c r="AC36" s="3"/>
      <c r="AD36" s="3">
        <v>1</v>
      </c>
      <c r="AE36" s="3">
        <f t="shared" si="16"/>
        <v>2</v>
      </c>
      <c r="AF36" s="3"/>
      <c r="AG36" s="6">
        <v>58</v>
      </c>
      <c r="AH36" s="3" t="s">
        <v>507</v>
      </c>
    </row>
    <row r="37" spans="1:34" x14ac:dyDescent="0.25">
      <c r="A37" s="3" t="s">
        <v>370</v>
      </c>
      <c r="B37" s="11">
        <v>90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3">
        <f t="shared" si="13"/>
        <v>90</v>
      </c>
      <c r="W37" s="3">
        <f t="shared" si="14"/>
        <v>1</v>
      </c>
      <c r="X37" s="3"/>
      <c r="Y37" s="4"/>
      <c r="Z37" s="4"/>
      <c r="AA37" s="3"/>
      <c r="AB37" s="3">
        <v>1</v>
      </c>
      <c r="AC37" s="3"/>
      <c r="AD37" s="3"/>
      <c r="AE37" s="3">
        <f t="shared" si="16"/>
        <v>1</v>
      </c>
      <c r="AF37" s="3"/>
      <c r="AG37" s="6"/>
      <c r="AH37" s="3"/>
    </row>
    <row r="38" spans="1:34" x14ac:dyDescent="0.25">
      <c r="A38" s="3" t="s">
        <v>678</v>
      </c>
      <c r="B38" s="11">
        <v>16</v>
      </c>
      <c r="C38" s="11">
        <v>1</v>
      </c>
      <c r="D38" s="11"/>
      <c r="E38" s="11"/>
      <c r="F38" s="11"/>
      <c r="G38" s="11"/>
      <c r="H38" s="11"/>
      <c r="I38" s="24"/>
      <c r="J38" s="24"/>
      <c r="K38" s="11"/>
      <c r="L38" s="11"/>
      <c r="M38" s="11"/>
      <c r="N38" s="11"/>
      <c r="O38" s="24"/>
      <c r="P38" s="24"/>
      <c r="Q38" s="24"/>
      <c r="R38" s="24"/>
      <c r="S38" s="24"/>
      <c r="T38" s="24"/>
      <c r="U38" s="24"/>
      <c r="V38" s="3">
        <f t="shared" si="13"/>
        <v>17</v>
      </c>
      <c r="W38" s="3">
        <f t="shared" si="14"/>
        <v>2</v>
      </c>
      <c r="X38" s="3"/>
      <c r="Y38" s="4"/>
      <c r="AB38" s="3"/>
      <c r="AC38" s="3"/>
      <c r="AD38" s="3">
        <v>2</v>
      </c>
      <c r="AE38" s="3">
        <f>W38+AD38</f>
        <v>4</v>
      </c>
      <c r="AF38" s="3"/>
      <c r="AG38" s="6">
        <v>48</v>
      </c>
      <c r="AH38" s="3" t="s">
        <v>678</v>
      </c>
    </row>
    <row r="39" spans="1:34" x14ac:dyDescent="0.25">
      <c r="A39" s="3" t="s">
        <v>938</v>
      </c>
      <c r="B39" s="25">
        <v>23</v>
      </c>
      <c r="C39" s="11">
        <v>0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24"/>
      <c r="P39" s="24"/>
      <c r="Q39" s="24"/>
      <c r="R39" s="24"/>
      <c r="S39" s="24"/>
      <c r="T39" s="24"/>
      <c r="U39" s="24"/>
      <c r="V39" s="3">
        <f t="shared" si="13"/>
        <v>23</v>
      </c>
      <c r="W39" s="3">
        <f t="shared" si="14"/>
        <v>2</v>
      </c>
      <c r="X39" s="3">
        <v>1</v>
      </c>
      <c r="Y39" s="4"/>
      <c r="Z39" s="4"/>
      <c r="AA39" s="3"/>
      <c r="AB39" s="3"/>
      <c r="AC39" s="3"/>
      <c r="AD39" s="3">
        <v>1</v>
      </c>
      <c r="AE39" s="3">
        <f t="shared" si="16"/>
        <v>3</v>
      </c>
      <c r="AF39" s="3"/>
      <c r="AG39" s="15">
        <v>230</v>
      </c>
      <c r="AH39" s="3" t="s">
        <v>938</v>
      </c>
    </row>
    <row r="41" spans="1:34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>
        <f>SUM(V3:V39)</f>
        <v>3513</v>
      </c>
      <c r="W41" s="3">
        <f>SUM(W3:W39)</f>
        <v>233</v>
      </c>
      <c r="X41" s="3">
        <f>SUM(X3:X39)</f>
        <v>48</v>
      </c>
      <c r="Y41" s="4">
        <f>V41/(W41-X41)</f>
        <v>18.98918918918919</v>
      </c>
      <c r="Z41" s="4"/>
      <c r="AA41" s="3">
        <f>SUM(AA3:AA39)</f>
        <v>4</v>
      </c>
      <c r="AB41" s="3">
        <f>SUM(AB3:AB39)</f>
        <v>14</v>
      </c>
      <c r="AC41" s="3">
        <f>SUM(AC3:AC39)</f>
        <v>30</v>
      </c>
      <c r="AD41" s="3">
        <f>SUM(AD3:AD39)</f>
        <v>61</v>
      </c>
      <c r="AE41" s="3">
        <f>SUM(AE3:AE39)</f>
        <v>294</v>
      </c>
      <c r="AF41" s="3"/>
      <c r="AG41" s="3"/>
    </row>
    <row r="42" spans="1:34" x14ac:dyDescent="0.25">
      <c r="A42" s="22"/>
      <c r="D42" s="24"/>
      <c r="O42" s="3"/>
      <c r="P42" s="3"/>
      <c r="Q42" s="3"/>
      <c r="R42" s="3"/>
      <c r="S42" s="3"/>
      <c r="T42" s="3"/>
      <c r="U42" s="3"/>
      <c r="V42" s="3"/>
      <c r="X42" s="3"/>
      <c r="Y42" s="3"/>
      <c r="Z42" s="3"/>
      <c r="AA42" s="3"/>
      <c r="AB42" s="3"/>
      <c r="AC42" s="3"/>
      <c r="AD42" s="3"/>
      <c r="AE42" s="3"/>
      <c r="AF42" s="3"/>
      <c r="AG42" s="3"/>
    </row>
    <row r="43" spans="1:34" x14ac:dyDescent="0.25">
      <c r="A43" s="3"/>
      <c r="D43" s="24"/>
      <c r="O43" s="3"/>
      <c r="P43" s="3"/>
      <c r="Q43" s="3"/>
      <c r="R43" s="3"/>
      <c r="S43" s="3"/>
      <c r="T43" s="3"/>
      <c r="U43" s="3"/>
      <c r="V43" s="6" t="s">
        <v>26</v>
      </c>
      <c r="W43" s="3"/>
      <c r="X43" s="3"/>
      <c r="Y43" s="3"/>
      <c r="Z43" s="3"/>
      <c r="AA43" s="3"/>
      <c r="AB43" s="3"/>
      <c r="AC43" s="3"/>
      <c r="AD43" s="3"/>
      <c r="AF43" s="3"/>
      <c r="AG43" s="3"/>
    </row>
    <row r="44" spans="1:34" x14ac:dyDescent="0.25">
      <c r="A44" s="3"/>
      <c r="D44" s="24"/>
      <c r="O44" s="3"/>
      <c r="P44" s="3"/>
      <c r="Q44" s="3"/>
      <c r="R44" s="3"/>
      <c r="S44" s="3"/>
      <c r="T44" s="3"/>
      <c r="U44" s="3"/>
      <c r="V44" s="6" t="s">
        <v>951</v>
      </c>
      <c r="W44" s="3"/>
      <c r="X44" s="3"/>
      <c r="Y44" s="15" t="s">
        <v>982</v>
      </c>
      <c r="Z44" s="6" t="s">
        <v>464</v>
      </c>
      <c r="AA44" s="6"/>
      <c r="AB44" s="6"/>
      <c r="AC44" s="6" t="s">
        <v>121</v>
      </c>
      <c r="AD44" s="3"/>
      <c r="AF44" s="3"/>
      <c r="AG44" s="3"/>
    </row>
    <row r="45" spans="1:34" x14ac:dyDescent="0.25">
      <c r="A45" s="3"/>
      <c r="D45" s="24"/>
      <c r="O45" s="3"/>
      <c r="P45" s="3"/>
      <c r="Q45" s="3"/>
      <c r="R45" s="3"/>
      <c r="S45" s="3"/>
      <c r="T45" s="3"/>
      <c r="U45" s="3"/>
      <c r="V45" s="6" t="s">
        <v>656</v>
      </c>
      <c r="W45" s="3"/>
      <c r="X45" s="3"/>
      <c r="Y45" s="15" t="s">
        <v>981</v>
      </c>
      <c r="Z45" s="6" t="s">
        <v>781</v>
      </c>
      <c r="AA45" s="6"/>
      <c r="AB45" s="6"/>
      <c r="AC45" s="6" t="s">
        <v>303</v>
      </c>
      <c r="AD45" s="3"/>
      <c r="AF45" s="3"/>
      <c r="AG45" s="3"/>
    </row>
    <row r="46" spans="1:34" x14ac:dyDescent="0.25">
      <c r="A46" s="3"/>
      <c r="D46" s="24"/>
      <c r="O46" s="3"/>
      <c r="P46" s="3"/>
      <c r="Q46" s="3"/>
      <c r="R46" s="3"/>
      <c r="S46" s="3"/>
      <c r="T46" s="3"/>
      <c r="U46" s="3"/>
      <c r="V46" s="6" t="s">
        <v>656</v>
      </c>
      <c r="W46" s="3"/>
      <c r="X46" s="3"/>
      <c r="Y46" s="15" t="s">
        <v>462</v>
      </c>
      <c r="Z46" s="6" t="s">
        <v>402</v>
      </c>
      <c r="AA46" s="6"/>
      <c r="AB46" s="6"/>
      <c r="AC46" s="6" t="s">
        <v>137</v>
      </c>
      <c r="AD46" s="3"/>
      <c r="AF46" s="3"/>
      <c r="AG46" s="3"/>
    </row>
    <row r="47" spans="1:34" x14ac:dyDescent="0.25">
      <c r="A47" s="3"/>
      <c r="D47" s="24"/>
      <c r="O47" s="3"/>
      <c r="P47" s="3"/>
      <c r="Q47" s="3"/>
      <c r="R47" s="3"/>
      <c r="S47" s="3"/>
      <c r="T47" s="3"/>
      <c r="U47" s="3"/>
      <c r="V47" s="6" t="s">
        <v>967</v>
      </c>
      <c r="W47" s="3"/>
      <c r="X47" s="3"/>
      <c r="Y47" s="15" t="s">
        <v>83</v>
      </c>
      <c r="Z47" s="6" t="s">
        <v>402</v>
      </c>
      <c r="AA47" s="6"/>
      <c r="AB47" s="6"/>
      <c r="AC47" s="6" t="s">
        <v>137</v>
      </c>
      <c r="AD47" s="3"/>
      <c r="AF47" s="3"/>
      <c r="AG47" s="3"/>
    </row>
    <row r="48" spans="1:34" x14ac:dyDescent="0.25">
      <c r="A48" s="3"/>
      <c r="D48" s="24"/>
      <c r="O48" s="3"/>
      <c r="P48" s="3"/>
      <c r="Q48" s="3"/>
      <c r="R48" s="3"/>
      <c r="S48" s="3"/>
      <c r="T48" s="3"/>
      <c r="U48" s="3"/>
      <c r="V48" s="6" t="s">
        <v>951</v>
      </c>
      <c r="W48" s="3"/>
      <c r="X48" s="3"/>
      <c r="Y48" s="15">
        <v>94</v>
      </c>
      <c r="Z48" s="6" t="s">
        <v>955</v>
      </c>
      <c r="AA48" s="6"/>
      <c r="AB48" s="6"/>
      <c r="AC48" s="6" t="s">
        <v>787</v>
      </c>
      <c r="AD48" s="3"/>
      <c r="AF48" s="3"/>
      <c r="AG48" s="3"/>
    </row>
    <row r="49" spans="1:33" x14ac:dyDescent="0.25">
      <c r="A49" s="3"/>
      <c r="D49" s="24"/>
      <c r="O49" s="3"/>
      <c r="P49" s="3"/>
      <c r="Q49" s="3"/>
      <c r="R49" s="3"/>
      <c r="S49" s="3"/>
      <c r="T49" s="3"/>
      <c r="U49" s="3"/>
      <c r="V49" s="6" t="s">
        <v>385</v>
      </c>
      <c r="W49" s="3"/>
      <c r="X49" s="3"/>
      <c r="Y49" s="15">
        <v>90</v>
      </c>
      <c r="Z49" s="6" t="s">
        <v>595</v>
      </c>
      <c r="AA49" s="6"/>
      <c r="AB49" s="6"/>
      <c r="AC49" s="6" t="s">
        <v>113</v>
      </c>
      <c r="AD49" s="3"/>
      <c r="AF49" s="3"/>
      <c r="AG49" s="3"/>
    </row>
    <row r="50" spans="1:33" x14ac:dyDescent="0.25">
      <c r="A50" s="3"/>
      <c r="D50" s="24"/>
      <c r="O50" s="3"/>
      <c r="P50" s="3"/>
      <c r="Q50" s="3"/>
      <c r="R50" s="3"/>
      <c r="S50" s="3"/>
      <c r="T50" s="3"/>
      <c r="U50" s="3"/>
      <c r="V50" s="6" t="s">
        <v>967</v>
      </c>
      <c r="W50" s="3"/>
      <c r="X50" s="3"/>
      <c r="Y50" s="15" t="s">
        <v>977</v>
      </c>
      <c r="Z50" s="6" t="s">
        <v>463</v>
      </c>
      <c r="AA50" s="6"/>
      <c r="AB50" s="6"/>
      <c r="AC50" s="6" t="s">
        <v>134</v>
      </c>
      <c r="AD50" s="3"/>
      <c r="AF50" s="3"/>
      <c r="AG50" s="3"/>
    </row>
    <row r="51" spans="1:33" x14ac:dyDescent="0.25">
      <c r="A51" s="3"/>
      <c r="D51" s="24"/>
      <c r="O51" s="3"/>
      <c r="P51" s="3"/>
      <c r="Q51" s="3"/>
      <c r="R51" s="3"/>
      <c r="S51" s="3"/>
      <c r="T51" s="3"/>
      <c r="U51" s="3"/>
      <c r="V51" s="6" t="s">
        <v>656</v>
      </c>
      <c r="W51" s="6"/>
      <c r="X51" s="6"/>
      <c r="Y51" s="15" t="s">
        <v>977</v>
      </c>
      <c r="Z51" s="6" t="s">
        <v>945</v>
      </c>
      <c r="AA51" s="6"/>
      <c r="AB51" s="6"/>
      <c r="AC51" s="6" t="s">
        <v>587</v>
      </c>
      <c r="AD51" s="3"/>
      <c r="AF51" s="3"/>
      <c r="AG51" s="3"/>
    </row>
    <row r="52" spans="1:33" x14ac:dyDescent="0.25">
      <c r="A52" s="3"/>
      <c r="D52" s="24"/>
      <c r="O52" s="3"/>
      <c r="P52" s="3"/>
      <c r="Q52" s="3"/>
      <c r="R52" s="3"/>
      <c r="S52" s="3"/>
      <c r="T52" s="3"/>
      <c r="U52" s="3"/>
      <c r="V52" s="6" t="s">
        <v>951</v>
      </c>
      <c r="W52" s="6"/>
      <c r="X52" s="6"/>
      <c r="Y52" s="15">
        <v>62</v>
      </c>
      <c r="Z52" s="6" t="s">
        <v>975</v>
      </c>
      <c r="AA52" s="6"/>
      <c r="AB52" s="6"/>
      <c r="AC52" s="6" t="s">
        <v>657</v>
      </c>
      <c r="AD52" s="3"/>
      <c r="AF52" s="3"/>
      <c r="AG52" s="3"/>
    </row>
    <row r="53" spans="1:33" x14ac:dyDescent="0.25">
      <c r="A53" s="3"/>
      <c r="D53" s="24"/>
      <c r="O53" s="3"/>
      <c r="P53" s="3"/>
      <c r="Q53" s="3"/>
      <c r="R53" s="3"/>
      <c r="S53" s="3"/>
      <c r="T53" s="3"/>
      <c r="U53" s="3"/>
      <c r="V53" s="6" t="s">
        <v>951</v>
      </c>
      <c r="W53" s="6"/>
      <c r="X53" s="6"/>
      <c r="Y53" s="15">
        <v>59</v>
      </c>
      <c r="Z53" s="6" t="s">
        <v>994</v>
      </c>
      <c r="AA53" s="6"/>
      <c r="AB53" s="6"/>
      <c r="AC53" s="6" t="s">
        <v>150</v>
      </c>
      <c r="AD53" s="3"/>
      <c r="AF53" s="3"/>
      <c r="AG53" s="3"/>
    </row>
    <row r="54" spans="1:33" x14ac:dyDescent="0.25">
      <c r="A54" s="3"/>
      <c r="D54" s="24"/>
      <c r="O54" s="3"/>
      <c r="P54" s="3"/>
      <c r="Q54" s="3"/>
      <c r="R54" s="3"/>
      <c r="S54" s="3"/>
      <c r="T54" s="3"/>
      <c r="U54" s="3"/>
      <c r="V54" s="6" t="s">
        <v>656</v>
      </c>
      <c r="W54" s="6"/>
      <c r="X54" s="6"/>
      <c r="Y54" s="15" t="s">
        <v>31</v>
      </c>
      <c r="Z54" s="6" t="s">
        <v>945</v>
      </c>
      <c r="AA54" s="6"/>
      <c r="AB54" s="6"/>
      <c r="AC54" s="6" t="s">
        <v>989</v>
      </c>
      <c r="AD54" s="3"/>
      <c r="AF54" s="3"/>
      <c r="AG54" s="3"/>
    </row>
    <row r="55" spans="1:33" x14ac:dyDescent="0.25">
      <c r="A55" s="3"/>
      <c r="D55" s="24"/>
      <c r="O55" s="3"/>
      <c r="P55" s="3"/>
      <c r="Q55" s="3"/>
      <c r="R55" s="3"/>
      <c r="S55" s="3"/>
      <c r="T55" s="3"/>
      <c r="U55" s="3"/>
      <c r="V55" s="6" t="s">
        <v>985</v>
      </c>
      <c r="W55" s="6"/>
      <c r="X55" s="6"/>
      <c r="Y55" s="15" t="s">
        <v>31</v>
      </c>
      <c r="Z55" s="6" t="s">
        <v>469</v>
      </c>
      <c r="AA55" s="6"/>
      <c r="AB55" s="6"/>
      <c r="AC55" s="6" t="s">
        <v>309</v>
      </c>
      <c r="AD55" s="3"/>
      <c r="AF55" s="3"/>
      <c r="AG55" s="3"/>
    </row>
    <row r="56" spans="1:33" x14ac:dyDescent="0.25">
      <c r="A56" s="3"/>
      <c r="D56" s="24"/>
      <c r="O56" s="3"/>
      <c r="P56" s="3"/>
      <c r="Q56" s="3"/>
      <c r="R56" s="3"/>
      <c r="S56" s="3"/>
      <c r="T56" s="3"/>
      <c r="U56" s="3"/>
      <c r="V56" s="6" t="s">
        <v>656</v>
      </c>
      <c r="W56" s="6"/>
      <c r="X56" s="6"/>
      <c r="Y56" s="15" t="s">
        <v>127</v>
      </c>
      <c r="Z56" s="6" t="s">
        <v>769</v>
      </c>
      <c r="AA56" s="6"/>
      <c r="AB56" s="6"/>
      <c r="AC56" s="6" t="s">
        <v>988</v>
      </c>
      <c r="AD56" s="3"/>
      <c r="AF56" s="3"/>
      <c r="AG56" s="3"/>
    </row>
    <row r="57" spans="1:33" x14ac:dyDescent="0.25">
      <c r="A57" s="3"/>
      <c r="D57" s="24"/>
      <c r="O57" s="3"/>
      <c r="P57" s="3"/>
      <c r="Q57" s="3"/>
      <c r="R57" s="3"/>
      <c r="S57" s="3"/>
      <c r="T57" s="3"/>
      <c r="U57" s="3"/>
      <c r="V57" s="6" t="s">
        <v>906</v>
      </c>
      <c r="W57" s="6"/>
      <c r="X57" s="6"/>
      <c r="Y57" s="15" t="s">
        <v>127</v>
      </c>
      <c r="Z57" s="6" t="s">
        <v>155</v>
      </c>
      <c r="AA57" s="6"/>
      <c r="AB57" s="6"/>
      <c r="AC57" s="6" t="s">
        <v>980</v>
      </c>
      <c r="AD57" s="3"/>
      <c r="AF57" s="3"/>
      <c r="AG57" s="3"/>
    </row>
    <row r="58" spans="1:33" x14ac:dyDescent="0.25">
      <c r="A58" s="3"/>
      <c r="D58" s="24"/>
      <c r="O58" s="3"/>
      <c r="P58" s="3"/>
      <c r="Q58" s="3"/>
      <c r="R58" s="3"/>
      <c r="S58" s="3"/>
      <c r="T58" s="3"/>
      <c r="U58" s="3"/>
      <c r="V58" s="6" t="s">
        <v>656</v>
      </c>
      <c r="W58" s="6"/>
      <c r="X58" s="6"/>
      <c r="Y58" s="15" t="s">
        <v>390</v>
      </c>
      <c r="Z58" s="6" t="s">
        <v>471</v>
      </c>
      <c r="AA58" s="6"/>
      <c r="AB58" s="6"/>
      <c r="AC58" s="6" t="s">
        <v>990</v>
      </c>
      <c r="AD58" s="3"/>
      <c r="AF58" s="3"/>
      <c r="AG58" s="3"/>
    </row>
    <row r="59" spans="1:33" x14ac:dyDescent="0.25">
      <c r="A59" s="3"/>
      <c r="D59" s="24"/>
      <c r="O59" s="3"/>
      <c r="P59" s="3"/>
      <c r="Q59" s="3"/>
      <c r="R59" s="3"/>
      <c r="S59" s="3"/>
      <c r="T59" s="3"/>
      <c r="U59" s="3"/>
      <c r="V59" s="6" t="s">
        <v>967</v>
      </c>
      <c r="W59" s="6"/>
      <c r="X59" s="6"/>
      <c r="Y59" s="15">
        <v>50</v>
      </c>
      <c r="Z59" s="6" t="s">
        <v>469</v>
      </c>
      <c r="AA59" s="6"/>
      <c r="AB59" s="6"/>
      <c r="AC59" s="6" t="s">
        <v>309</v>
      </c>
      <c r="AD59" s="3"/>
      <c r="AF59" s="3"/>
      <c r="AG59" s="3"/>
    </row>
    <row r="60" spans="1:33" x14ac:dyDescent="0.25">
      <c r="A60" s="3"/>
      <c r="D60" s="24"/>
      <c r="O60" s="3"/>
      <c r="P60" s="3"/>
      <c r="Q60" s="3"/>
      <c r="R60" s="3"/>
      <c r="S60" s="3"/>
      <c r="T60" s="3"/>
      <c r="U60" s="3"/>
      <c r="V60" s="6" t="s">
        <v>906</v>
      </c>
      <c r="W60" s="6"/>
      <c r="X60" s="6"/>
      <c r="Y60" s="15">
        <v>50</v>
      </c>
      <c r="Z60" s="6" t="s">
        <v>68</v>
      </c>
      <c r="AA60" s="6"/>
      <c r="AB60" s="6"/>
      <c r="AC60" s="6" t="s">
        <v>339</v>
      </c>
      <c r="AD60" s="3"/>
      <c r="AF60" s="3"/>
      <c r="AG60" s="3"/>
    </row>
    <row r="61" spans="1:33" x14ac:dyDescent="0.25">
      <c r="A61" s="3"/>
      <c r="D61" s="24"/>
      <c r="O61" s="3"/>
      <c r="P61" s="3"/>
      <c r="Q61" s="3"/>
      <c r="R61" s="3"/>
      <c r="S61" s="3"/>
      <c r="T61" s="3"/>
      <c r="U61" s="3"/>
      <c r="V61" s="6"/>
      <c r="W61" s="6"/>
      <c r="X61" s="6"/>
      <c r="Y61" s="15"/>
      <c r="Z61" s="6"/>
      <c r="AA61" s="6"/>
      <c r="AB61" s="6"/>
      <c r="AC61" s="6"/>
      <c r="AD61" s="3"/>
      <c r="AF61" s="3"/>
      <c r="AG61" s="3"/>
    </row>
    <row r="62" spans="1:33" x14ac:dyDescent="0.25">
      <c r="V62" s="6"/>
      <c r="W62" s="6"/>
      <c r="X62" s="6"/>
      <c r="Y62" s="15"/>
      <c r="Z62" s="6"/>
      <c r="AA62" s="6"/>
      <c r="AB62" s="6"/>
      <c r="AC62" s="6"/>
      <c r="AD62" s="3"/>
    </row>
    <row r="63" spans="1:33" x14ac:dyDescent="0.25">
      <c r="V63" s="6"/>
      <c r="W63" s="6"/>
      <c r="X63" s="6"/>
      <c r="Y63" s="15"/>
      <c r="Z63" s="6"/>
      <c r="AA63" s="6"/>
      <c r="AB63" s="6"/>
      <c r="AC63" s="6"/>
      <c r="AD63" s="3"/>
    </row>
    <row r="64" spans="1:33" x14ac:dyDescent="0.25">
      <c r="V64" s="6"/>
      <c r="W64" s="6"/>
      <c r="X64" s="6"/>
      <c r="Y64" s="15"/>
      <c r="Z64" s="6"/>
      <c r="AA64" s="6"/>
      <c r="AB64" s="6"/>
      <c r="AC64" s="6"/>
      <c r="AD64" s="3"/>
    </row>
    <row r="65" spans="22:30" x14ac:dyDescent="0.25">
      <c r="V65" s="6"/>
      <c r="W65" s="6"/>
      <c r="X65" s="6"/>
      <c r="Y65" s="15"/>
      <c r="Z65" s="6"/>
      <c r="AA65" s="6"/>
      <c r="AB65" s="6"/>
      <c r="AC65" s="6"/>
      <c r="AD65" s="3"/>
    </row>
    <row r="66" spans="22:30" x14ac:dyDescent="0.25">
      <c r="V66" s="6"/>
      <c r="W66" s="6"/>
      <c r="X66" s="6"/>
      <c r="Y66" s="15"/>
      <c r="Z66" s="6"/>
      <c r="AA66" s="6"/>
      <c r="AB66" s="6"/>
      <c r="AC66" s="6"/>
      <c r="AD66" s="3"/>
    </row>
    <row r="67" spans="22:30" x14ac:dyDescent="0.25">
      <c r="V67" s="6"/>
      <c r="W67" s="6"/>
      <c r="X67" s="6"/>
      <c r="Y67" s="15"/>
      <c r="Z67" s="6"/>
      <c r="AA67" s="6"/>
      <c r="AB67" s="6"/>
      <c r="AC67" s="6"/>
      <c r="AD67" s="3"/>
    </row>
    <row r="68" spans="22:30" x14ac:dyDescent="0.25">
      <c r="V68" s="6"/>
      <c r="W68" s="6"/>
      <c r="X68" s="6"/>
      <c r="Y68" s="15"/>
      <c r="Z68" s="6"/>
      <c r="AA68" s="6"/>
      <c r="AB68" s="6"/>
      <c r="AC68" s="6"/>
      <c r="AD68" s="3"/>
    </row>
    <row r="69" spans="22:30" x14ac:dyDescent="0.25">
      <c r="V69" s="6"/>
      <c r="W69" s="6"/>
      <c r="X69" s="6"/>
      <c r="Y69" s="15"/>
      <c r="Z69" s="6"/>
      <c r="AA69" s="6"/>
      <c r="AB69" s="6"/>
      <c r="AC69" s="6"/>
      <c r="AD69" s="3"/>
    </row>
    <row r="70" spans="22:30" x14ac:dyDescent="0.25">
      <c r="V70" s="6"/>
      <c r="W70" s="6"/>
      <c r="X70" s="6"/>
      <c r="Y70" s="15"/>
      <c r="Z70" s="6"/>
      <c r="AA70" s="6"/>
      <c r="AB70" s="6"/>
      <c r="AC70" s="6"/>
      <c r="AD70" s="3"/>
    </row>
    <row r="71" spans="22:30" x14ac:dyDescent="0.25">
      <c r="V71" s="6"/>
      <c r="W71" s="6"/>
      <c r="X71" s="6"/>
      <c r="Y71" s="15"/>
      <c r="Z71" s="6"/>
      <c r="AA71" s="6"/>
      <c r="AB71" s="6"/>
      <c r="AC71" s="6"/>
      <c r="AD71" s="3"/>
    </row>
    <row r="72" spans="22:30" x14ac:dyDescent="0.25">
      <c r="V72" s="6"/>
      <c r="W72" s="6"/>
      <c r="X72" s="6"/>
      <c r="Y72" s="15"/>
      <c r="Z72" s="6"/>
      <c r="AA72" s="6"/>
      <c r="AB72" s="6"/>
      <c r="AC72" s="6"/>
      <c r="AD72" s="3"/>
    </row>
    <row r="73" spans="22:30" x14ac:dyDescent="0.25">
      <c r="V73" s="6"/>
      <c r="W73" s="6"/>
      <c r="X73" s="6"/>
      <c r="Y73" s="15"/>
      <c r="Z73" s="6"/>
      <c r="AA73" s="6"/>
      <c r="AB73" s="6"/>
      <c r="AC73" s="6"/>
      <c r="AD73" s="3"/>
    </row>
    <row r="74" spans="22:30" x14ac:dyDescent="0.25">
      <c r="V74" s="6"/>
      <c r="W74" s="6"/>
      <c r="X74" s="6"/>
      <c r="Y74" s="15"/>
      <c r="Z74" s="6"/>
      <c r="AA74" s="6"/>
      <c r="AB74" s="6"/>
      <c r="AC74" s="6"/>
      <c r="AD74" s="3"/>
    </row>
    <row r="75" spans="22:30" x14ac:dyDescent="0.25">
      <c r="V75" s="6"/>
      <c r="W75" s="6"/>
      <c r="X75" s="6"/>
      <c r="Y75" s="15"/>
      <c r="Z75" s="6"/>
      <c r="AA75" s="6"/>
      <c r="AB75" s="6"/>
      <c r="AC75" s="6"/>
      <c r="AD75" s="3"/>
    </row>
    <row r="76" spans="22:30" x14ac:dyDescent="0.25">
      <c r="V76" s="6"/>
      <c r="W76" s="6"/>
      <c r="X76" s="6"/>
      <c r="Y76" s="15"/>
      <c r="Z76" s="6"/>
      <c r="AA76" s="6"/>
      <c r="AB76" s="6"/>
      <c r="AC76" s="6"/>
      <c r="AD76" s="3"/>
    </row>
    <row r="77" spans="22:30" x14ac:dyDescent="0.25">
      <c r="V77" s="6"/>
      <c r="W77" s="6"/>
      <c r="X77" s="6"/>
      <c r="Y77" s="15"/>
      <c r="Z77" s="6"/>
      <c r="AA77" s="6"/>
      <c r="AB77" s="6"/>
      <c r="AC77" s="6"/>
      <c r="AD77" s="3"/>
    </row>
    <row r="78" spans="22:30" x14ac:dyDescent="0.25">
      <c r="V78" s="6"/>
      <c r="W78" s="6"/>
      <c r="X78" s="6"/>
      <c r="Y78" s="15"/>
      <c r="Z78" s="6"/>
      <c r="AA78" s="6"/>
      <c r="AB78" s="6"/>
      <c r="AC78" s="6"/>
      <c r="AD78" s="3"/>
    </row>
    <row r="79" spans="22:30" x14ac:dyDescent="0.25">
      <c r="V79" s="6"/>
      <c r="W79" s="6"/>
      <c r="X79" s="6"/>
      <c r="Y79" s="15"/>
      <c r="Z79" s="6"/>
      <c r="AA79" s="6"/>
      <c r="AB79" s="6"/>
      <c r="AC79" s="6"/>
      <c r="AD79" s="3"/>
    </row>
    <row r="80" spans="22:30" x14ac:dyDescent="0.25">
      <c r="V80" s="6"/>
      <c r="W80" s="6"/>
      <c r="X80" s="6"/>
      <c r="Y80" s="15"/>
      <c r="Z80" s="6"/>
      <c r="AA80" s="6"/>
      <c r="AB80" s="6"/>
      <c r="AC80" s="6"/>
      <c r="AD80" s="3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F1315-2CD9-48B9-A1A7-BA49C8B30D13}">
  <dimension ref="A1:AI67"/>
  <sheetViews>
    <sheetView workbookViewId="0">
      <pane xSplit="1" ySplit="2" topLeftCell="B27" activePane="bottomRight" state="frozen"/>
      <selection pane="topRight" activeCell="B1" sqref="B1"/>
      <selection pane="bottomLeft" activeCell="A3" sqref="A3"/>
      <selection pane="bottomRight" activeCell="A37" sqref="A37:XFD37"/>
    </sheetView>
  </sheetViews>
  <sheetFormatPr defaultRowHeight="12.5" x14ac:dyDescent="0.25"/>
  <cols>
    <col min="1" max="1" width="10.453125" customWidth="1"/>
    <col min="2" max="22" width="3.81640625" customWidth="1"/>
    <col min="23" max="23" width="7.6328125" customWidth="1"/>
    <col min="24" max="24" width="6" customWidth="1"/>
    <col min="25" max="25" width="4.36328125" customWidth="1"/>
    <col min="26" max="26" width="5.81640625" customWidth="1"/>
    <col min="27" max="27" width="3.54296875" customWidth="1"/>
    <col min="28" max="32" width="3.81640625" customWidth="1"/>
    <col min="34" max="34" width="6.6328125" customWidth="1"/>
    <col min="35" max="35" width="10.54296875" customWidth="1"/>
  </cols>
  <sheetData>
    <row r="1" spans="1:35" ht="15.5" x14ac:dyDescent="0.35">
      <c r="A1" s="8" t="s">
        <v>1000</v>
      </c>
      <c r="B1" s="2"/>
      <c r="C1" s="2"/>
      <c r="D1" s="30"/>
      <c r="E1" s="3" t="s">
        <v>1015</v>
      </c>
      <c r="F1" s="3"/>
      <c r="G1" s="3"/>
      <c r="H1" s="30"/>
      <c r="I1" s="30"/>
      <c r="J1" s="3"/>
      <c r="K1" s="22"/>
      <c r="L1" s="2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AC1" s="3"/>
      <c r="AD1" s="3" t="s">
        <v>57</v>
      </c>
      <c r="AE1" s="3"/>
      <c r="AF1" s="3"/>
      <c r="AG1" s="3"/>
      <c r="AH1" s="3"/>
    </row>
    <row r="2" spans="1:35" x14ac:dyDescent="0.25">
      <c r="A2" s="3"/>
      <c r="B2" s="3"/>
      <c r="C2" s="3"/>
      <c r="D2" s="3"/>
      <c r="E2" s="3"/>
      <c r="F2" s="3"/>
      <c r="G2" s="3"/>
      <c r="H2" s="3"/>
      <c r="I2" s="3"/>
      <c r="J2" s="9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5" t="s">
        <v>0</v>
      </c>
      <c r="X2" s="5" t="s">
        <v>1</v>
      </c>
      <c r="Y2" s="5" t="s">
        <v>2</v>
      </c>
      <c r="Z2" s="5" t="s">
        <v>3</v>
      </c>
      <c r="AA2" s="3"/>
      <c r="AB2" s="5" t="s">
        <v>54</v>
      </c>
      <c r="AC2" s="5" t="s">
        <v>4</v>
      </c>
      <c r="AD2" s="5" t="s">
        <v>5</v>
      </c>
      <c r="AE2" s="5" t="s">
        <v>6</v>
      </c>
      <c r="AF2" s="3" t="s">
        <v>342</v>
      </c>
      <c r="AG2" s="3"/>
      <c r="AH2" s="3"/>
    </row>
    <row r="3" spans="1:35" x14ac:dyDescent="0.25">
      <c r="A3" s="3" t="s">
        <v>1001</v>
      </c>
      <c r="B3" s="22">
        <v>39</v>
      </c>
      <c r="C3" s="3">
        <v>22</v>
      </c>
      <c r="D3" s="3">
        <v>1</v>
      </c>
      <c r="E3" s="3">
        <v>0</v>
      </c>
      <c r="F3" s="3">
        <v>19</v>
      </c>
      <c r="G3" s="22">
        <v>13</v>
      </c>
      <c r="H3" s="3">
        <v>2</v>
      </c>
      <c r="I3" s="3">
        <v>2</v>
      </c>
      <c r="J3" s="35">
        <v>24</v>
      </c>
      <c r="K3" s="3">
        <v>0</v>
      </c>
      <c r="L3" s="22">
        <v>36</v>
      </c>
      <c r="M3" s="3"/>
      <c r="N3" s="3"/>
      <c r="O3" s="3"/>
      <c r="P3" s="3"/>
      <c r="Q3" s="3"/>
      <c r="R3" s="3"/>
      <c r="S3" s="3"/>
      <c r="T3" s="3"/>
      <c r="U3" s="3"/>
      <c r="V3" s="3"/>
      <c r="W3" s="3">
        <f t="shared" ref="W3" si="0">SUM(B3:V3)</f>
        <v>158</v>
      </c>
      <c r="X3" s="3">
        <f t="shared" ref="X3" si="1">COUNT(B3:V3)</f>
        <v>11</v>
      </c>
      <c r="Y3" s="3">
        <v>3</v>
      </c>
      <c r="Z3" s="4">
        <f t="shared" ref="Z3" si="2">W3/(X3-Y3)</f>
        <v>19.75</v>
      </c>
      <c r="AB3" s="3"/>
      <c r="AC3" s="3"/>
      <c r="AD3" s="3">
        <v>2</v>
      </c>
      <c r="AE3" s="3"/>
      <c r="AF3" s="3">
        <f>X3+AE3</f>
        <v>11</v>
      </c>
      <c r="AG3" s="3"/>
      <c r="AH3" s="6">
        <v>246</v>
      </c>
      <c r="AI3" s="3" t="s">
        <v>1001</v>
      </c>
    </row>
    <row r="4" spans="1:35" x14ac:dyDescent="0.25">
      <c r="A4" s="3" t="s">
        <v>931</v>
      </c>
      <c r="B4" s="22">
        <v>26</v>
      </c>
      <c r="C4" s="3">
        <v>24</v>
      </c>
      <c r="D4" s="3">
        <v>73</v>
      </c>
      <c r="E4" s="22">
        <v>50</v>
      </c>
      <c r="F4" s="3">
        <v>43</v>
      </c>
      <c r="G4" s="22">
        <v>52</v>
      </c>
      <c r="H4" s="3">
        <v>23</v>
      </c>
      <c r="I4" s="3">
        <v>27</v>
      </c>
      <c r="J4" s="3">
        <v>23</v>
      </c>
      <c r="K4" s="22">
        <v>43</v>
      </c>
      <c r="L4" s="3">
        <v>26</v>
      </c>
      <c r="M4" s="3">
        <v>0</v>
      </c>
      <c r="N4" s="3">
        <v>45</v>
      </c>
      <c r="O4" s="3">
        <v>3</v>
      </c>
      <c r="Q4" s="3"/>
      <c r="R4" s="3"/>
      <c r="S4" s="3"/>
      <c r="T4" s="3"/>
      <c r="U4" s="3"/>
      <c r="V4" s="3"/>
      <c r="W4" s="3">
        <f t="shared" ref="W4:W11" si="3">SUM(B4:V4)</f>
        <v>458</v>
      </c>
      <c r="X4" s="3">
        <f t="shared" ref="X4:X11" si="4">COUNT(B4:V4)</f>
        <v>14</v>
      </c>
      <c r="Y4" s="3">
        <v>4</v>
      </c>
      <c r="Z4" s="4">
        <f t="shared" ref="Z4:Z25" si="5">W4/(X4-Y4)</f>
        <v>45.8</v>
      </c>
      <c r="AB4" s="3"/>
      <c r="AC4" s="3">
        <v>3</v>
      </c>
      <c r="AD4" s="3">
        <v>5</v>
      </c>
      <c r="AE4" s="3"/>
      <c r="AF4" s="3">
        <f>X4+AE4</f>
        <v>14</v>
      </c>
      <c r="AG4" s="3"/>
      <c r="AH4" s="6">
        <v>223</v>
      </c>
      <c r="AI4" s="3" t="s">
        <v>931</v>
      </c>
    </row>
    <row r="5" spans="1:35" x14ac:dyDescent="0.25">
      <c r="A5" s="3" t="s">
        <v>777</v>
      </c>
      <c r="B5" s="3">
        <v>6</v>
      </c>
      <c r="C5" s="3">
        <v>0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>
        <f t="shared" si="3"/>
        <v>6</v>
      </c>
      <c r="X5" s="3">
        <f t="shared" si="4"/>
        <v>2</v>
      </c>
      <c r="Y5" s="3"/>
      <c r="Z5" s="4">
        <f t="shared" si="5"/>
        <v>3</v>
      </c>
      <c r="AB5" s="3"/>
      <c r="AC5" s="3"/>
      <c r="AD5" s="3"/>
      <c r="AE5" s="3">
        <v>6</v>
      </c>
      <c r="AF5" s="3">
        <f t="shared" ref="AF5:AF43" si="6">X5+AE5</f>
        <v>8</v>
      </c>
      <c r="AG5" s="3"/>
      <c r="AH5" s="6">
        <v>192</v>
      </c>
      <c r="AI5" s="3" t="s">
        <v>777</v>
      </c>
    </row>
    <row r="6" spans="1:35" x14ac:dyDescent="0.25">
      <c r="A6" s="3" t="s">
        <v>868</v>
      </c>
      <c r="B6" s="3">
        <v>0</v>
      </c>
      <c r="C6" s="22">
        <v>24</v>
      </c>
      <c r="D6" s="22">
        <v>18</v>
      </c>
      <c r="E6" s="22">
        <v>34</v>
      </c>
      <c r="F6" s="22">
        <v>5</v>
      </c>
      <c r="G6" s="3">
        <v>1</v>
      </c>
      <c r="H6" s="3">
        <v>38</v>
      </c>
      <c r="I6" s="3">
        <v>50</v>
      </c>
      <c r="J6" s="3">
        <v>8</v>
      </c>
      <c r="K6" s="3">
        <v>51</v>
      </c>
      <c r="M6" s="3"/>
      <c r="N6" s="3"/>
      <c r="O6" s="3"/>
      <c r="P6" s="3"/>
      <c r="Q6" s="3"/>
      <c r="R6" s="3"/>
      <c r="S6" s="3"/>
      <c r="T6" s="3"/>
      <c r="U6" s="3"/>
      <c r="V6" s="3"/>
      <c r="W6" s="3">
        <f t="shared" si="3"/>
        <v>229</v>
      </c>
      <c r="X6" s="3">
        <f t="shared" si="4"/>
        <v>10</v>
      </c>
      <c r="Y6" s="3">
        <v>4</v>
      </c>
      <c r="Z6" s="4">
        <f t="shared" si="5"/>
        <v>38.166666666666664</v>
      </c>
      <c r="AB6" s="3"/>
      <c r="AC6" s="3">
        <v>2</v>
      </c>
      <c r="AD6" s="3">
        <v>2</v>
      </c>
      <c r="AE6" s="3"/>
      <c r="AF6" s="3">
        <f t="shared" si="6"/>
        <v>10</v>
      </c>
      <c r="AG6" s="3"/>
      <c r="AH6" s="6">
        <v>208</v>
      </c>
      <c r="AI6" s="3" t="s">
        <v>868</v>
      </c>
    </row>
    <row r="7" spans="1:35" x14ac:dyDescent="0.25">
      <c r="A7" s="3" t="s">
        <v>494</v>
      </c>
      <c r="B7" s="3">
        <v>8</v>
      </c>
      <c r="C7" s="3">
        <v>11</v>
      </c>
      <c r="D7" s="3">
        <v>11</v>
      </c>
      <c r="E7" s="22">
        <v>0</v>
      </c>
      <c r="F7" s="3">
        <v>2</v>
      </c>
      <c r="G7" s="22">
        <v>8</v>
      </c>
      <c r="H7" s="22">
        <v>18</v>
      </c>
      <c r="I7" s="3">
        <v>14</v>
      </c>
      <c r="J7" s="3">
        <v>6</v>
      </c>
      <c r="K7" s="3">
        <v>7</v>
      </c>
      <c r="L7" s="3">
        <v>6</v>
      </c>
      <c r="M7" s="22">
        <v>2</v>
      </c>
      <c r="N7" s="3">
        <v>27</v>
      </c>
      <c r="P7" s="3"/>
      <c r="Q7" s="3"/>
      <c r="R7" s="3"/>
      <c r="S7" s="3"/>
      <c r="T7" s="3"/>
      <c r="U7" s="3"/>
      <c r="V7" s="3"/>
      <c r="W7" s="3">
        <f t="shared" si="3"/>
        <v>120</v>
      </c>
      <c r="X7" s="3">
        <f t="shared" si="4"/>
        <v>13</v>
      </c>
      <c r="Y7" s="3">
        <v>4</v>
      </c>
      <c r="Z7" s="4">
        <f t="shared" si="5"/>
        <v>13.333333333333334</v>
      </c>
      <c r="AA7" s="4"/>
      <c r="AB7" s="3"/>
      <c r="AC7" s="3"/>
      <c r="AD7" s="3">
        <v>1</v>
      </c>
      <c r="AE7" s="3">
        <v>4</v>
      </c>
      <c r="AF7" s="3">
        <f t="shared" si="6"/>
        <v>17</v>
      </c>
      <c r="AG7" s="3"/>
      <c r="AH7" s="6">
        <v>132</v>
      </c>
      <c r="AI7" s="3" t="s">
        <v>494</v>
      </c>
    </row>
    <row r="8" spans="1:35" x14ac:dyDescent="0.25">
      <c r="A8" s="3" t="s">
        <v>847</v>
      </c>
      <c r="B8" s="22">
        <v>13</v>
      </c>
      <c r="C8" s="3">
        <v>7</v>
      </c>
      <c r="D8" s="3">
        <v>17</v>
      </c>
      <c r="E8" s="3">
        <v>6</v>
      </c>
      <c r="F8" s="3">
        <v>2</v>
      </c>
      <c r="G8" s="22">
        <v>2</v>
      </c>
      <c r="H8" s="3">
        <v>5</v>
      </c>
      <c r="I8" s="3">
        <v>2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>
        <f t="shared" si="3"/>
        <v>54</v>
      </c>
      <c r="X8" s="3">
        <f t="shared" si="4"/>
        <v>8</v>
      </c>
      <c r="Y8" s="3">
        <v>2</v>
      </c>
      <c r="Z8" s="4">
        <f t="shared" si="5"/>
        <v>9</v>
      </c>
      <c r="AB8" s="3"/>
      <c r="AC8" s="3"/>
      <c r="AD8" s="3"/>
      <c r="AE8" s="3">
        <v>1</v>
      </c>
      <c r="AF8" s="3">
        <f t="shared" si="6"/>
        <v>9</v>
      </c>
      <c r="AH8" s="6">
        <v>202</v>
      </c>
      <c r="AI8" s="3" t="s">
        <v>847</v>
      </c>
    </row>
    <row r="9" spans="1:35" x14ac:dyDescent="0.25">
      <c r="A9" s="3" t="s">
        <v>974</v>
      </c>
      <c r="B9" s="3">
        <v>8</v>
      </c>
      <c r="C9" s="3">
        <v>2</v>
      </c>
      <c r="D9" s="3">
        <v>27</v>
      </c>
      <c r="E9" s="22">
        <v>3</v>
      </c>
      <c r="F9" s="3">
        <v>0</v>
      </c>
      <c r="G9" s="3">
        <v>3</v>
      </c>
      <c r="H9" s="3">
        <v>0</v>
      </c>
      <c r="I9" s="3">
        <v>0</v>
      </c>
      <c r="J9" s="3">
        <v>10</v>
      </c>
      <c r="K9" s="3">
        <v>0</v>
      </c>
      <c r="L9" s="3">
        <v>1</v>
      </c>
      <c r="M9" s="3">
        <v>3</v>
      </c>
      <c r="N9" s="3">
        <v>5</v>
      </c>
      <c r="O9" s="3">
        <v>14</v>
      </c>
      <c r="P9" s="22">
        <v>19</v>
      </c>
      <c r="Q9" s="3">
        <v>22</v>
      </c>
      <c r="R9" s="3">
        <v>11</v>
      </c>
      <c r="S9" s="3">
        <v>8</v>
      </c>
      <c r="T9" s="3">
        <v>14</v>
      </c>
      <c r="V9" s="3"/>
      <c r="W9" s="3">
        <f t="shared" si="3"/>
        <v>150</v>
      </c>
      <c r="X9" s="3">
        <f t="shared" si="4"/>
        <v>19</v>
      </c>
      <c r="Y9" s="3">
        <v>2</v>
      </c>
      <c r="Z9" s="4">
        <f t="shared" si="5"/>
        <v>8.8235294117647065</v>
      </c>
      <c r="AB9" s="3"/>
      <c r="AC9" s="3"/>
      <c r="AD9" s="3">
        <v>1</v>
      </c>
      <c r="AE9" s="3"/>
      <c r="AF9" s="3">
        <f t="shared" si="6"/>
        <v>19</v>
      </c>
      <c r="AH9" s="6">
        <v>236</v>
      </c>
      <c r="AI9" s="3" t="s">
        <v>974</v>
      </c>
    </row>
    <row r="10" spans="1:35" x14ac:dyDescent="0.25">
      <c r="A10" s="3" t="s">
        <v>943</v>
      </c>
      <c r="B10" s="3">
        <v>43</v>
      </c>
      <c r="C10" s="3">
        <v>6</v>
      </c>
      <c r="D10" s="22">
        <v>4</v>
      </c>
      <c r="E10" s="3">
        <v>20</v>
      </c>
      <c r="F10" s="3">
        <v>0</v>
      </c>
      <c r="G10" s="3">
        <v>17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>
        <f t="shared" si="3"/>
        <v>90</v>
      </c>
      <c r="X10" s="3">
        <f t="shared" si="4"/>
        <v>6</v>
      </c>
      <c r="Y10" s="3">
        <v>1</v>
      </c>
      <c r="Z10" s="4">
        <f t="shared" si="5"/>
        <v>18</v>
      </c>
      <c r="AA10" s="4"/>
      <c r="AB10" s="3"/>
      <c r="AC10" s="3"/>
      <c r="AD10" s="3">
        <v>1</v>
      </c>
      <c r="AE10" s="3"/>
      <c r="AF10" s="3">
        <f>X10+AE10</f>
        <v>6</v>
      </c>
      <c r="AG10" s="3"/>
      <c r="AH10" s="6">
        <v>231</v>
      </c>
      <c r="AI10" s="3" t="s">
        <v>943</v>
      </c>
    </row>
    <row r="11" spans="1:35" x14ac:dyDescent="0.25">
      <c r="A11" s="3" t="s">
        <v>803</v>
      </c>
      <c r="B11" s="3">
        <v>6</v>
      </c>
      <c r="C11" s="3">
        <v>0</v>
      </c>
      <c r="D11" s="3">
        <v>27</v>
      </c>
      <c r="E11" s="3">
        <v>41</v>
      </c>
      <c r="F11" s="3">
        <v>1</v>
      </c>
      <c r="G11" s="3">
        <v>40</v>
      </c>
      <c r="H11" s="3">
        <v>0</v>
      </c>
      <c r="I11" s="3">
        <v>13</v>
      </c>
      <c r="J11" s="3">
        <v>46</v>
      </c>
      <c r="K11" s="3">
        <v>5</v>
      </c>
      <c r="L11" s="3">
        <v>7</v>
      </c>
      <c r="M11" s="3">
        <v>5</v>
      </c>
      <c r="N11" s="3">
        <v>23</v>
      </c>
      <c r="O11" s="3"/>
      <c r="P11" s="3"/>
      <c r="Q11" s="3"/>
      <c r="R11" s="3"/>
      <c r="S11" s="3"/>
      <c r="T11" s="3"/>
      <c r="U11" s="3"/>
      <c r="V11" s="3"/>
      <c r="W11" s="3">
        <f t="shared" si="3"/>
        <v>214</v>
      </c>
      <c r="X11" s="3">
        <f t="shared" si="4"/>
        <v>13</v>
      </c>
      <c r="Y11" s="3"/>
      <c r="Z11" s="4">
        <f t="shared" si="5"/>
        <v>16.46153846153846</v>
      </c>
      <c r="AB11" s="3"/>
      <c r="AC11" s="3"/>
      <c r="AD11" s="3">
        <v>4</v>
      </c>
      <c r="AE11" s="3">
        <v>1</v>
      </c>
      <c r="AF11" s="3">
        <f t="shared" si="6"/>
        <v>14</v>
      </c>
      <c r="AH11" s="6">
        <v>194</v>
      </c>
      <c r="AI11" s="3" t="s">
        <v>803</v>
      </c>
    </row>
    <row r="12" spans="1:35" x14ac:dyDescent="0.25">
      <c r="A12" s="3" t="s">
        <v>1007</v>
      </c>
      <c r="B12" s="22">
        <v>19</v>
      </c>
      <c r="C12" s="22">
        <v>20</v>
      </c>
      <c r="D12" s="22">
        <v>5</v>
      </c>
      <c r="E12" s="3">
        <v>0</v>
      </c>
      <c r="F12" s="3">
        <v>9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>
        <f t="shared" ref="W12" si="7">SUM(B12:V12)</f>
        <v>53</v>
      </c>
      <c r="X12" s="3">
        <f t="shared" ref="X12" si="8">COUNT(B12:V12)</f>
        <v>5</v>
      </c>
      <c r="Y12" s="3">
        <v>3</v>
      </c>
      <c r="Z12" s="4">
        <f t="shared" si="5"/>
        <v>26.5</v>
      </c>
      <c r="AA12" s="4"/>
      <c r="AB12" s="3"/>
      <c r="AC12" s="3"/>
      <c r="AD12" s="3"/>
      <c r="AE12" s="3">
        <v>1</v>
      </c>
      <c r="AF12" s="3">
        <f>X12+AE12</f>
        <v>6</v>
      </c>
      <c r="AH12" s="6">
        <v>252</v>
      </c>
      <c r="AI12" s="3" t="s">
        <v>1007</v>
      </c>
    </row>
    <row r="13" spans="1:35" x14ac:dyDescent="0.25">
      <c r="A13" s="3" t="s">
        <v>499</v>
      </c>
      <c r="B13" s="3">
        <v>0</v>
      </c>
      <c r="C13" s="3">
        <v>1</v>
      </c>
      <c r="D13" s="22">
        <v>20</v>
      </c>
      <c r="E13" s="22">
        <v>16</v>
      </c>
      <c r="F13" s="3">
        <v>4</v>
      </c>
      <c r="G13" s="3">
        <v>8</v>
      </c>
      <c r="H13" s="3">
        <v>2</v>
      </c>
      <c r="I13" s="22">
        <v>0</v>
      </c>
      <c r="J13" s="22">
        <v>9</v>
      </c>
      <c r="K13" s="3">
        <v>0</v>
      </c>
      <c r="L13" s="3">
        <v>0</v>
      </c>
      <c r="M13" s="3">
        <v>1</v>
      </c>
      <c r="N13" s="22">
        <v>1</v>
      </c>
      <c r="O13" s="3">
        <v>6</v>
      </c>
      <c r="P13" s="22">
        <v>6</v>
      </c>
      <c r="Q13" s="22">
        <v>19</v>
      </c>
      <c r="R13" s="3">
        <v>53</v>
      </c>
      <c r="S13" s="22">
        <v>29</v>
      </c>
      <c r="T13" s="22">
        <v>28</v>
      </c>
      <c r="V13" s="3"/>
      <c r="W13" s="3">
        <f t="shared" ref="W13:W25" si="9">SUM(B13:V13)</f>
        <v>203</v>
      </c>
      <c r="X13" s="3">
        <f t="shared" ref="X13:X25" si="10">COUNT(B13:V13)</f>
        <v>19</v>
      </c>
      <c r="Y13" s="3">
        <v>9</v>
      </c>
      <c r="Z13" s="4">
        <f t="shared" si="5"/>
        <v>20.3</v>
      </c>
      <c r="AB13" s="3"/>
      <c r="AC13" s="3">
        <v>1</v>
      </c>
      <c r="AD13" s="3">
        <v>2</v>
      </c>
      <c r="AE13" s="3">
        <v>5</v>
      </c>
      <c r="AF13" s="3">
        <f t="shared" si="6"/>
        <v>24</v>
      </c>
      <c r="AG13" s="3"/>
      <c r="AH13" s="6">
        <v>66</v>
      </c>
      <c r="AI13" s="3" t="s">
        <v>499</v>
      </c>
    </row>
    <row r="14" spans="1:35" x14ac:dyDescent="0.25">
      <c r="A14" s="3" t="s">
        <v>641</v>
      </c>
      <c r="B14" s="3">
        <v>68</v>
      </c>
      <c r="C14" s="3">
        <v>24</v>
      </c>
      <c r="D14" s="3">
        <v>8</v>
      </c>
      <c r="E14" s="3">
        <v>71</v>
      </c>
      <c r="F14" s="22">
        <v>50</v>
      </c>
      <c r="G14" s="3">
        <v>30</v>
      </c>
      <c r="H14" s="3">
        <v>15</v>
      </c>
      <c r="I14" s="3">
        <v>0</v>
      </c>
      <c r="J14" s="3">
        <v>11</v>
      </c>
      <c r="K14" s="3">
        <v>1</v>
      </c>
      <c r="L14" s="3">
        <v>17</v>
      </c>
      <c r="M14" s="22">
        <v>34</v>
      </c>
      <c r="N14" s="3">
        <v>24</v>
      </c>
      <c r="O14" s="3">
        <v>77</v>
      </c>
      <c r="P14" s="3">
        <v>0</v>
      </c>
      <c r="Q14" s="3">
        <v>25</v>
      </c>
      <c r="R14" s="3">
        <v>32</v>
      </c>
      <c r="U14" s="3"/>
      <c r="V14" s="3"/>
      <c r="W14" s="3">
        <f t="shared" si="9"/>
        <v>487</v>
      </c>
      <c r="X14" s="3">
        <f t="shared" si="10"/>
        <v>17</v>
      </c>
      <c r="Y14" s="3">
        <v>2</v>
      </c>
      <c r="Z14" s="4">
        <f t="shared" si="5"/>
        <v>32.466666666666669</v>
      </c>
      <c r="AB14" s="3"/>
      <c r="AC14" s="3">
        <v>4</v>
      </c>
      <c r="AD14" s="3">
        <v>4</v>
      </c>
      <c r="AE14" s="3"/>
      <c r="AF14" s="3">
        <f t="shared" si="6"/>
        <v>17</v>
      </c>
      <c r="AG14" s="3"/>
      <c r="AH14" s="6">
        <v>151</v>
      </c>
      <c r="AI14" s="3" t="s">
        <v>641</v>
      </c>
    </row>
    <row r="15" spans="1:35" x14ac:dyDescent="0.25">
      <c r="A15" s="3" t="s">
        <v>17</v>
      </c>
      <c r="B15" s="3">
        <v>4</v>
      </c>
      <c r="C15" s="3">
        <v>2</v>
      </c>
      <c r="D15" s="3">
        <v>24</v>
      </c>
      <c r="E15" s="3">
        <v>11</v>
      </c>
      <c r="F15" s="3">
        <v>26</v>
      </c>
      <c r="G15" s="3">
        <v>42</v>
      </c>
      <c r="H15" s="3">
        <v>1</v>
      </c>
      <c r="I15" s="3">
        <v>12</v>
      </c>
      <c r="J15" s="3">
        <v>0</v>
      </c>
      <c r="K15" s="3">
        <v>0</v>
      </c>
      <c r="L15" s="3">
        <v>22</v>
      </c>
      <c r="M15" s="3">
        <v>0</v>
      </c>
      <c r="N15" s="3">
        <v>7</v>
      </c>
      <c r="O15" s="3">
        <v>10</v>
      </c>
      <c r="P15" s="3">
        <v>18</v>
      </c>
      <c r="Q15" s="3">
        <v>14</v>
      </c>
      <c r="R15" s="3">
        <v>7</v>
      </c>
      <c r="S15" s="3">
        <v>0</v>
      </c>
      <c r="T15" s="3">
        <v>1</v>
      </c>
      <c r="U15" s="3">
        <v>12</v>
      </c>
      <c r="W15" s="3">
        <f t="shared" si="9"/>
        <v>213</v>
      </c>
      <c r="X15" s="3">
        <f t="shared" si="10"/>
        <v>20</v>
      </c>
      <c r="Y15" s="3"/>
      <c r="Z15" s="4">
        <f t="shared" si="5"/>
        <v>10.65</v>
      </c>
      <c r="AB15" s="3"/>
      <c r="AC15" s="3"/>
      <c r="AD15" s="3">
        <v>2</v>
      </c>
      <c r="AE15" s="3">
        <v>3</v>
      </c>
      <c r="AF15" s="3">
        <f t="shared" si="6"/>
        <v>23</v>
      </c>
      <c r="AG15" s="3"/>
      <c r="AH15" s="6">
        <v>70</v>
      </c>
      <c r="AI15" s="3" t="s">
        <v>17</v>
      </c>
    </row>
    <row r="16" spans="1:35" x14ac:dyDescent="0.25">
      <c r="A16" s="3" t="s">
        <v>705</v>
      </c>
      <c r="B16" s="3">
        <v>22</v>
      </c>
      <c r="C16" s="3">
        <v>4</v>
      </c>
      <c r="D16" s="3">
        <v>10</v>
      </c>
      <c r="E16" s="3">
        <v>1</v>
      </c>
      <c r="F16" s="3">
        <v>6</v>
      </c>
      <c r="G16" s="22">
        <v>6</v>
      </c>
      <c r="H16" s="3">
        <v>26</v>
      </c>
      <c r="I16" s="3">
        <v>19</v>
      </c>
      <c r="J16" s="3">
        <v>1</v>
      </c>
      <c r="K16" s="3">
        <v>78</v>
      </c>
      <c r="L16" s="3">
        <v>22</v>
      </c>
      <c r="M16" s="3">
        <v>22</v>
      </c>
      <c r="N16" s="3">
        <v>2</v>
      </c>
      <c r="P16" s="3"/>
      <c r="Q16" s="3"/>
      <c r="R16" s="3"/>
      <c r="S16" s="3"/>
      <c r="T16" s="3"/>
      <c r="U16" s="3"/>
      <c r="V16" s="3"/>
      <c r="W16" s="3">
        <f t="shared" si="9"/>
        <v>219</v>
      </c>
      <c r="X16" s="3">
        <f t="shared" si="10"/>
        <v>13</v>
      </c>
      <c r="Y16" s="3">
        <v>1</v>
      </c>
      <c r="Z16" s="4">
        <f t="shared" si="5"/>
        <v>18.25</v>
      </c>
      <c r="AB16" s="3"/>
      <c r="AC16" s="3">
        <v>1</v>
      </c>
      <c r="AD16" s="3">
        <v>1</v>
      </c>
      <c r="AE16" s="3">
        <v>3</v>
      </c>
      <c r="AF16" s="3">
        <f t="shared" si="6"/>
        <v>16</v>
      </c>
      <c r="AG16" s="3"/>
      <c r="AH16" s="6">
        <v>166</v>
      </c>
      <c r="AI16" s="3" t="s">
        <v>705</v>
      </c>
    </row>
    <row r="17" spans="1:35" x14ac:dyDescent="0.25">
      <c r="A17" s="3" t="s">
        <v>1002</v>
      </c>
      <c r="B17" s="3">
        <v>8</v>
      </c>
      <c r="C17" s="3">
        <v>5</v>
      </c>
      <c r="D17" s="22">
        <v>17</v>
      </c>
      <c r="E17" s="3">
        <v>5</v>
      </c>
      <c r="F17" s="22">
        <v>34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>
        <f t="shared" si="9"/>
        <v>69</v>
      </c>
      <c r="X17" s="3">
        <f t="shared" si="10"/>
        <v>5</v>
      </c>
      <c r="Y17" s="3">
        <v>2</v>
      </c>
      <c r="Z17" s="4">
        <f t="shared" si="5"/>
        <v>23</v>
      </c>
      <c r="AA17" s="4"/>
      <c r="AB17" s="3"/>
      <c r="AC17" s="3"/>
      <c r="AD17" s="3">
        <v>1</v>
      </c>
      <c r="AE17" s="3"/>
      <c r="AF17" s="3">
        <f>X17+AE17</f>
        <v>5</v>
      </c>
      <c r="AG17" s="3"/>
      <c r="AH17" s="6">
        <v>247</v>
      </c>
      <c r="AI17" s="3" t="s">
        <v>1002</v>
      </c>
    </row>
    <row r="18" spans="1:35" x14ac:dyDescent="0.25">
      <c r="A18" s="3" t="s">
        <v>933</v>
      </c>
      <c r="B18" s="3">
        <v>17</v>
      </c>
      <c r="C18" s="3">
        <v>16</v>
      </c>
      <c r="D18" s="3">
        <v>44</v>
      </c>
      <c r="E18" s="3">
        <v>89</v>
      </c>
      <c r="F18" s="3">
        <v>8</v>
      </c>
      <c r="G18" s="3">
        <v>70</v>
      </c>
      <c r="H18" s="3">
        <v>13</v>
      </c>
      <c r="I18" s="22">
        <v>23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>
        <f t="shared" si="9"/>
        <v>280</v>
      </c>
      <c r="X18" s="3">
        <f t="shared" si="10"/>
        <v>8</v>
      </c>
      <c r="Y18" s="3">
        <v>1</v>
      </c>
      <c r="Z18" s="4">
        <f t="shared" si="5"/>
        <v>40</v>
      </c>
      <c r="AB18" s="3"/>
      <c r="AC18" s="3">
        <v>2</v>
      </c>
      <c r="AD18" s="3">
        <v>1</v>
      </c>
      <c r="AE18" s="3"/>
      <c r="AF18" s="3">
        <f t="shared" si="6"/>
        <v>8</v>
      </c>
      <c r="AG18" s="3"/>
      <c r="AH18" s="6">
        <v>226</v>
      </c>
      <c r="AI18" s="3" t="s">
        <v>933</v>
      </c>
    </row>
    <row r="19" spans="1:35" x14ac:dyDescent="0.25">
      <c r="A19" s="3" t="s">
        <v>979</v>
      </c>
      <c r="B19" s="3">
        <v>1</v>
      </c>
      <c r="C19" s="3">
        <v>2</v>
      </c>
      <c r="D19" s="3">
        <v>0</v>
      </c>
      <c r="E19" s="3">
        <v>0</v>
      </c>
      <c r="F19" s="3">
        <v>0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>
        <f t="shared" si="9"/>
        <v>3</v>
      </c>
      <c r="X19" s="3">
        <f t="shared" si="10"/>
        <v>5</v>
      </c>
      <c r="Y19" s="3"/>
      <c r="Z19" s="4">
        <f t="shared" si="5"/>
        <v>0.6</v>
      </c>
      <c r="AB19" s="3"/>
      <c r="AC19" s="3"/>
      <c r="AD19" s="3"/>
      <c r="AE19" s="3"/>
      <c r="AF19" s="3">
        <f t="shared" si="6"/>
        <v>5</v>
      </c>
      <c r="AG19" s="3"/>
      <c r="AH19" s="6">
        <v>240</v>
      </c>
      <c r="AI19" s="3" t="s">
        <v>979</v>
      </c>
    </row>
    <row r="20" spans="1:35" x14ac:dyDescent="0.25">
      <c r="A20" s="3" t="s">
        <v>507</v>
      </c>
      <c r="B20" s="3">
        <v>7</v>
      </c>
      <c r="C20" s="3">
        <v>1</v>
      </c>
      <c r="D20" s="3">
        <v>2</v>
      </c>
      <c r="E20" s="22">
        <v>2</v>
      </c>
      <c r="F20" s="3">
        <v>1</v>
      </c>
      <c r="G20" s="22">
        <v>9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>
        <f t="shared" si="9"/>
        <v>22</v>
      </c>
      <c r="X20" s="3">
        <f t="shared" si="10"/>
        <v>6</v>
      </c>
      <c r="Y20" s="3">
        <v>2</v>
      </c>
      <c r="Z20" s="4">
        <f t="shared" si="5"/>
        <v>5.5</v>
      </c>
      <c r="AA20" s="4"/>
      <c r="AB20" s="3"/>
      <c r="AC20" s="3"/>
      <c r="AD20" s="3"/>
      <c r="AE20" s="3">
        <v>4</v>
      </c>
      <c r="AF20" s="3">
        <f>X20+AE20</f>
        <v>10</v>
      </c>
      <c r="AG20" s="3"/>
      <c r="AH20" s="6">
        <v>58</v>
      </c>
      <c r="AI20" s="3" t="s">
        <v>507</v>
      </c>
    </row>
    <row r="21" spans="1:35" x14ac:dyDescent="0.25">
      <c r="A21" s="3" t="s">
        <v>508</v>
      </c>
      <c r="B21" s="22">
        <v>1</v>
      </c>
      <c r="C21" s="3">
        <v>3</v>
      </c>
      <c r="D21" s="22">
        <v>20</v>
      </c>
      <c r="E21" s="3">
        <v>6</v>
      </c>
      <c r="F21" s="22">
        <v>1</v>
      </c>
      <c r="G21" s="3">
        <v>7</v>
      </c>
      <c r="H21" s="3">
        <v>6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>
        <f t="shared" si="9"/>
        <v>44</v>
      </c>
      <c r="X21" s="3">
        <f t="shared" si="10"/>
        <v>7</v>
      </c>
      <c r="Y21" s="3">
        <v>3</v>
      </c>
      <c r="Z21" s="4">
        <f t="shared" si="5"/>
        <v>11</v>
      </c>
      <c r="AB21" s="3"/>
      <c r="AC21" s="3"/>
      <c r="AD21" s="3"/>
      <c r="AE21" s="3">
        <v>4</v>
      </c>
      <c r="AF21" s="3">
        <f t="shared" si="6"/>
        <v>11</v>
      </c>
      <c r="AG21" s="3"/>
      <c r="AH21" s="6">
        <v>60</v>
      </c>
      <c r="AI21" s="3" t="s">
        <v>508</v>
      </c>
    </row>
    <row r="22" spans="1:35" x14ac:dyDescent="0.25">
      <c r="A22" s="3" t="s">
        <v>432</v>
      </c>
      <c r="B22" s="3">
        <v>63</v>
      </c>
      <c r="C22" s="3">
        <v>9</v>
      </c>
      <c r="D22" s="3">
        <v>41</v>
      </c>
      <c r="E22" s="3">
        <v>19</v>
      </c>
      <c r="F22" s="22">
        <v>50</v>
      </c>
      <c r="G22" s="3">
        <v>29</v>
      </c>
      <c r="H22" s="3">
        <v>70</v>
      </c>
      <c r="I22" s="3">
        <v>24</v>
      </c>
      <c r="J22" s="22">
        <v>53</v>
      </c>
      <c r="K22" s="3">
        <v>61</v>
      </c>
      <c r="L22" s="3">
        <v>14</v>
      </c>
      <c r="O22" s="3"/>
      <c r="P22" s="3"/>
      <c r="Q22" s="3"/>
      <c r="R22" s="3"/>
      <c r="S22" s="3"/>
      <c r="T22" s="3"/>
      <c r="U22" s="3"/>
      <c r="V22" s="3"/>
      <c r="W22" s="3">
        <f t="shared" si="9"/>
        <v>433</v>
      </c>
      <c r="X22" s="3">
        <f t="shared" si="10"/>
        <v>11</v>
      </c>
      <c r="Y22" s="3">
        <v>2</v>
      </c>
      <c r="Z22" s="4">
        <f t="shared" si="5"/>
        <v>48.111111111111114</v>
      </c>
      <c r="AB22" s="3"/>
      <c r="AC22" s="3">
        <v>5</v>
      </c>
      <c r="AD22" s="3">
        <v>2</v>
      </c>
      <c r="AE22" s="3"/>
      <c r="AF22" s="3">
        <f t="shared" si="6"/>
        <v>11</v>
      </c>
      <c r="AG22" s="3"/>
      <c r="AH22" s="6">
        <v>127</v>
      </c>
      <c r="AI22" s="3" t="s">
        <v>432</v>
      </c>
    </row>
    <row r="23" spans="1:35" x14ac:dyDescent="0.25">
      <c r="A23" s="3" t="s">
        <v>509</v>
      </c>
      <c r="B23" s="22">
        <v>2</v>
      </c>
      <c r="C23" s="3">
        <v>0</v>
      </c>
      <c r="D23" s="22">
        <v>0</v>
      </c>
      <c r="E23" s="22">
        <v>1</v>
      </c>
      <c r="F23" s="22">
        <v>0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>
        <f t="shared" si="9"/>
        <v>3</v>
      </c>
      <c r="X23" s="3">
        <f t="shared" si="10"/>
        <v>5</v>
      </c>
      <c r="Y23" s="3">
        <v>4</v>
      </c>
      <c r="Z23" s="4">
        <f t="shared" si="5"/>
        <v>3</v>
      </c>
      <c r="AB23" s="3"/>
      <c r="AC23" s="3"/>
      <c r="AD23" s="3"/>
      <c r="AE23" s="3">
        <v>15</v>
      </c>
      <c r="AF23" s="3">
        <f t="shared" si="6"/>
        <v>20</v>
      </c>
      <c r="AG23" s="3"/>
      <c r="AH23" s="6">
        <v>61</v>
      </c>
      <c r="AI23" s="3" t="s">
        <v>509</v>
      </c>
    </row>
    <row r="24" spans="1:35" x14ac:dyDescent="0.25">
      <c r="A24" s="3" t="s">
        <v>899</v>
      </c>
      <c r="B24" s="3">
        <v>22</v>
      </c>
      <c r="C24" s="3">
        <v>6</v>
      </c>
      <c r="D24" s="3">
        <v>4</v>
      </c>
      <c r="E24" s="3">
        <v>0</v>
      </c>
      <c r="F24" s="3">
        <v>1</v>
      </c>
      <c r="G24" s="3">
        <v>8</v>
      </c>
      <c r="H24" s="3">
        <v>14</v>
      </c>
      <c r="I24" s="3">
        <v>4</v>
      </c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>
        <f t="shared" si="9"/>
        <v>59</v>
      </c>
      <c r="X24" s="3">
        <f t="shared" si="10"/>
        <v>8</v>
      </c>
      <c r="Y24" s="3"/>
      <c r="Z24" s="4">
        <f t="shared" si="5"/>
        <v>7.375</v>
      </c>
      <c r="AC24" s="3"/>
      <c r="AD24" s="3"/>
      <c r="AE24" s="3">
        <v>2</v>
      </c>
      <c r="AF24" s="3">
        <f t="shared" si="6"/>
        <v>10</v>
      </c>
      <c r="AG24" s="3"/>
      <c r="AH24" s="6">
        <v>220</v>
      </c>
      <c r="AI24" s="3" t="s">
        <v>899</v>
      </c>
    </row>
    <row r="25" spans="1:35" x14ac:dyDescent="0.25">
      <c r="A25" s="3" t="s">
        <v>678</v>
      </c>
      <c r="B25" s="3">
        <v>4</v>
      </c>
      <c r="C25" s="3">
        <v>11</v>
      </c>
      <c r="D25" s="3">
        <v>16</v>
      </c>
      <c r="E25" s="22">
        <v>15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>
        <f t="shared" si="9"/>
        <v>46</v>
      </c>
      <c r="X25" s="3">
        <f t="shared" si="10"/>
        <v>4</v>
      </c>
      <c r="Y25" s="3">
        <v>1</v>
      </c>
      <c r="Z25" s="4">
        <f t="shared" si="5"/>
        <v>15.333333333333334</v>
      </c>
      <c r="AC25" s="3"/>
      <c r="AD25" s="3"/>
      <c r="AE25" s="3">
        <v>1</v>
      </c>
      <c r="AF25" s="3">
        <f>X25+AE25</f>
        <v>5</v>
      </c>
      <c r="AG25" s="3"/>
      <c r="AH25" s="6">
        <v>48</v>
      </c>
      <c r="AI25" s="3" t="s">
        <v>678</v>
      </c>
    </row>
    <row r="26" spans="1:35" x14ac:dyDescent="0.25">
      <c r="A26" s="6" t="s">
        <v>281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4"/>
      <c r="AA26" s="3"/>
      <c r="AB26" s="3"/>
      <c r="AC26" s="3"/>
      <c r="AD26" s="3"/>
      <c r="AE26" s="3"/>
      <c r="AF26" s="3"/>
      <c r="AG26" s="3"/>
      <c r="AH26" s="6"/>
      <c r="AI26" s="6"/>
    </row>
    <row r="27" spans="1:35" x14ac:dyDescent="0.25">
      <c r="A27" s="3" t="s">
        <v>1008</v>
      </c>
      <c r="B27" s="3">
        <v>11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>
        <f t="shared" ref="W27:W44" si="11">SUM(B27:V27)</f>
        <v>11</v>
      </c>
      <c r="X27" s="3">
        <f t="shared" ref="X27:X44" si="12">COUNT(B27:V27)</f>
        <v>1</v>
      </c>
      <c r="Y27" s="3"/>
      <c r="Z27" s="4"/>
      <c r="AA27" s="3"/>
      <c r="AB27" s="3"/>
      <c r="AC27" s="3"/>
      <c r="AD27" s="3"/>
      <c r="AE27" s="3"/>
      <c r="AF27" s="3">
        <f t="shared" si="6"/>
        <v>1</v>
      </c>
      <c r="AG27" s="3"/>
      <c r="AH27" s="6">
        <v>253</v>
      </c>
      <c r="AI27" s="3" t="s">
        <v>1008</v>
      </c>
    </row>
    <row r="28" spans="1:35" x14ac:dyDescent="0.25">
      <c r="A28" s="3" t="s">
        <v>966</v>
      </c>
      <c r="B28" s="22">
        <v>5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>
        <f t="shared" si="11"/>
        <v>5</v>
      </c>
      <c r="X28" s="3">
        <f t="shared" si="12"/>
        <v>1</v>
      </c>
      <c r="Y28" s="3">
        <v>1</v>
      </c>
      <c r="Z28" s="4"/>
      <c r="AA28" s="3"/>
      <c r="AB28" s="3"/>
      <c r="AC28" s="3"/>
      <c r="AD28" s="3"/>
      <c r="AE28" s="3"/>
      <c r="AF28" s="3">
        <f t="shared" si="6"/>
        <v>1</v>
      </c>
      <c r="AG28" s="3"/>
      <c r="AH28" s="6">
        <v>232</v>
      </c>
      <c r="AI28" s="3" t="s">
        <v>966</v>
      </c>
    </row>
    <row r="29" spans="1:35" x14ac:dyDescent="0.25">
      <c r="A29" s="3" t="s">
        <v>965</v>
      </c>
      <c r="B29" s="22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>
        <f t="shared" si="11"/>
        <v>0</v>
      </c>
      <c r="X29" s="3">
        <f t="shared" si="12"/>
        <v>0</v>
      </c>
      <c r="Y29" s="3"/>
      <c r="Z29" s="4"/>
      <c r="AA29" s="3"/>
      <c r="AB29" s="3"/>
      <c r="AC29" s="3"/>
      <c r="AD29" s="3"/>
      <c r="AE29" s="3">
        <v>1</v>
      </c>
      <c r="AF29" s="3">
        <f t="shared" si="6"/>
        <v>1</v>
      </c>
      <c r="AG29" s="3"/>
      <c r="AH29" s="6">
        <v>234</v>
      </c>
      <c r="AI29" s="3" t="s">
        <v>965</v>
      </c>
    </row>
    <row r="30" spans="1:35" x14ac:dyDescent="0.25">
      <c r="A30" s="3" t="s">
        <v>104</v>
      </c>
      <c r="B30" s="3">
        <v>1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>
        <f t="shared" si="11"/>
        <v>1</v>
      </c>
      <c r="X30" s="3">
        <f t="shared" si="12"/>
        <v>1</v>
      </c>
      <c r="Y30" s="3"/>
      <c r="Z30" s="4"/>
      <c r="AA30" s="3"/>
      <c r="AB30" s="3"/>
      <c r="AC30" s="3"/>
      <c r="AD30" s="3"/>
      <c r="AE30" s="3"/>
      <c r="AF30" s="3">
        <f t="shared" si="6"/>
        <v>1</v>
      </c>
      <c r="AG30" s="3"/>
      <c r="AH30" s="6">
        <v>91</v>
      </c>
      <c r="AI30" s="3" t="s">
        <v>104</v>
      </c>
    </row>
    <row r="31" spans="1:35" x14ac:dyDescent="0.25">
      <c r="A31" s="3" t="s">
        <v>1004</v>
      </c>
      <c r="B31" s="3">
        <v>20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>
        <f t="shared" si="11"/>
        <v>20</v>
      </c>
      <c r="X31" s="3">
        <f t="shared" si="12"/>
        <v>1</v>
      </c>
      <c r="Y31" s="3"/>
      <c r="Z31" s="4"/>
      <c r="AA31" s="3"/>
      <c r="AB31" s="3"/>
      <c r="AC31" s="3"/>
      <c r="AD31" s="3"/>
      <c r="AE31" s="3"/>
      <c r="AF31" s="3">
        <f t="shared" si="6"/>
        <v>1</v>
      </c>
      <c r="AG31" s="3"/>
      <c r="AH31" s="6">
        <v>249</v>
      </c>
      <c r="AI31" s="3" t="s">
        <v>1004</v>
      </c>
    </row>
    <row r="32" spans="1:35" x14ac:dyDescent="0.25">
      <c r="A32" s="3" t="s">
        <v>1016</v>
      </c>
      <c r="B32" s="3">
        <v>0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>
        <f t="shared" si="11"/>
        <v>0</v>
      </c>
      <c r="X32" s="3">
        <f t="shared" si="12"/>
        <v>1</v>
      </c>
      <c r="Y32" s="3"/>
      <c r="Z32" s="4"/>
      <c r="AA32" s="3"/>
      <c r="AB32" s="3"/>
      <c r="AC32" s="3"/>
      <c r="AD32" s="3"/>
      <c r="AE32" s="3"/>
      <c r="AF32" s="3">
        <f t="shared" si="6"/>
        <v>1</v>
      </c>
      <c r="AG32" s="3"/>
      <c r="AH32" s="15" t="s">
        <v>381</v>
      </c>
      <c r="AI32" s="3" t="s">
        <v>1016</v>
      </c>
    </row>
    <row r="33" spans="1:35" x14ac:dyDescent="0.25">
      <c r="A33" s="3" t="s">
        <v>13</v>
      </c>
      <c r="B33" s="22">
        <v>5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>
        <f t="shared" si="11"/>
        <v>5</v>
      </c>
      <c r="X33" s="3">
        <f t="shared" si="12"/>
        <v>1</v>
      </c>
      <c r="Y33" s="3">
        <v>1</v>
      </c>
      <c r="Z33" s="4"/>
      <c r="AA33" s="4"/>
      <c r="AB33" s="3"/>
      <c r="AC33" s="3"/>
      <c r="AD33" s="3"/>
      <c r="AE33" s="3">
        <v>1</v>
      </c>
      <c r="AF33" s="3">
        <f t="shared" si="6"/>
        <v>2</v>
      </c>
      <c r="AG33" s="3"/>
      <c r="AH33" s="6">
        <v>65</v>
      </c>
      <c r="AI33" s="3" t="s">
        <v>13</v>
      </c>
    </row>
    <row r="34" spans="1:35" x14ac:dyDescent="0.25">
      <c r="A34" s="3" t="s">
        <v>1010</v>
      </c>
      <c r="B34" s="22">
        <v>13</v>
      </c>
      <c r="C34" s="3">
        <v>3</v>
      </c>
      <c r="D34" s="3">
        <v>1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>
        <f t="shared" si="11"/>
        <v>17</v>
      </c>
      <c r="X34" s="3">
        <f t="shared" si="12"/>
        <v>3</v>
      </c>
      <c r="Y34" s="3">
        <v>1</v>
      </c>
      <c r="Z34" s="4"/>
      <c r="AA34" s="4"/>
      <c r="AB34" s="3"/>
      <c r="AC34" s="3"/>
      <c r="AD34" s="3"/>
      <c r="AE34" s="3"/>
      <c r="AF34" s="3">
        <f t="shared" si="6"/>
        <v>3</v>
      </c>
      <c r="AG34" s="3"/>
      <c r="AH34" s="6">
        <v>255</v>
      </c>
      <c r="AI34" s="3" t="s">
        <v>1010</v>
      </c>
    </row>
    <row r="35" spans="1:35" x14ac:dyDescent="0.25">
      <c r="A35" s="3" t="s">
        <v>1005</v>
      </c>
      <c r="B35" s="22">
        <v>7</v>
      </c>
      <c r="C35" s="3">
        <v>0</v>
      </c>
      <c r="D35" s="22">
        <v>3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>
        <f t="shared" si="11"/>
        <v>10</v>
      </c>
      <c r="X35" s="3">
        <f t="shared" si="12"/>
        <v>3</v>
      </c>
      <c r="Y35" s="3">
        <v>2</v>
      </c>
      <c r="Z35" s="4"/>
      <c r="AA35" s="4"/>
      <c r="AB35" s="3"/>
      <c r="AC35" s="3"/>
      <c r="AD35" s="3"/>
      <c r="AE35" s="3">
        <v>1</v>
      </c>
      <c r="AF35" s="3">
        <f t="shared" si="6"/>
        <v>4</v>
      </c>
      <c r="AG35" s="3"/>
      <c r="AH35" s="6">
        <v>250</v>
      </c>
      <c r="AI35" s="3" t="s">
        <v>1005</v>
      </c>
    </row>
    <row r="36" spans="1:35" x14ac:dyDescent="0.25">
      <c r="A36" s="3" t="s">
        <v>992</v>
      </c>
      <c r="B36" s="3">
        <v>33</v>
      </c>
      <c r="C36" s="3">
        <v>19</v>
      </c>
      <c r="D36" s="3">
        <v>24</v>
      </c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>
        <f t="shared" si="11"/>
        <v>76</v>
      </c>
      <c r="X36" s="3">
        <f t="shared" si="12"/>
        <v>3</v>
      </c>
      <c r="Y36" s="3"/>
      <c r="Z36" s="4"/>
      <c r="AC36" s="3"/>
      <c r="AD36" s="3">
        <v>1</v>
      </c>
      <c r="AE36" s="3"/>
      <c r="AF36" s="3">
        <f>X36+AE36</f>
        <v>3</v>
      </c>
      <c r="AH36" s="6">
        <v>238</v>
      </c>
      <c r="AI36" s="3" t="s">
        <v>992</v>
      </c>
    </row>
    <row r="37" spans="1:35" x14ac:dyDescent="0.25">
      <c r="A37" s="3" t="s">
        <v>991</v>
      </c>
      <c r="B37" s="3">
        <v>0</v>
      </c>
      <c r="C37" s="3">
        <v>29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>
        <f t="shared" si="11"/>
        <v>29</v>
      </c>
      <c r="X37" s="3">
        <f t="shared" si="12"/>
        <v>2</v>
      </c>
      <c r="Y37" s="3"/>
      <c r="Z37" s="4"/>
      <c r="AA37" s="4"/>
      <c r="AB37" s="3"/>
      <c r="AC37" s="3"/>
      <c r="AD37" s="3">
        <v>1</v>
      </c>
      <c r="AE37" s="3"/>
      <c r="AF37" s="3">
        <f t="shared" si="6"/>
        <v>2</v>
      </c>
      <c r="AG37" s="3"/>
      <c r="AH37" s="6">
        <v>245</v>
      </c>
      <c r="AI37" s="3" t="s">
        <v>991</v>
      </c>
    </row>
    <row r="38" spans="1:35" x14ac:dyDescent="0.25">
      <c r="A38" s="3" t="s">
        <v>976</v>
      </c>
      <c r="B38" s="3">
        <v>9</v>
      </c>
      <c r="C38" s="3">
        <v>11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>
        <f t="shared" si="11"/>
        <v>20</v>
      </c>
      <c r="X38" s="3">
        <f t="shared" si="12"/>
        <v>2</v>
      </c>
      <c r="Y38" s="3"/>
      <c r="Z38" s="4"/>
      <c r="AC38" s="3"/>
      <c r="AD38" s="3"/>
      <c r="AE38" s="3"/>
      <c r="AF38" s="3">
        <f t="shared" si="6"/>
        <v>2</v>
      </c>
      <c r="AG38" s="3"/>
      <c r="AH38" s="6">
        <v>237</v>
      </c>
      <c r="AI38" s="3" t="s">
        <v>976</v>
      </c>
    </row>
    <row r="39" spans="1:35" x14ac:dyDescent="0.25">
      <c r="A39" s="3" t="s">
        <v>851</v>
      </c>
      <c r="B39" s="3">
        <v>1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>
        <f t="shared" si="11"/>
        <v>1</v>
      </c>
      <c r="X39" s="3">
        <f t="shared" si="12"/>
        <v>1</v>
      </c>
      <c r="Y39" s="3"/>
      <c r="Z39" s="4"/>
      <c r="AC39" s="3"/>
      <c r="AD39" s="3"/>
      <c r="AE39" s="3"/>
      <c r="AF39" s="3">
        <f t="shared" si="6"/>
        <v>1</v>
      </c>
      <c r="AG39" s="3"/>
      <c r="AH39" s="6">
        <v>204</v>
      </c>
      <c r="AI39" s="3" t="s">
        <v>851</v>
      </c>
    </row>
    <row r="40" spans="1:35" x14ac:dyDescent="0.25">
      <c r="A40" s="3" t="s">
        <v>1009</v>
      </c>
      <c r="B40" s="3">
        <v>3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>
        <f t="shared" si="11"/>
        <v>3</v>
      </c>
      <c r="X40" s="3">
        <f t="shared" si="12"/>
        <v>1</v>
      </c>
      <c r="Y40" s="3"/>
      <c r="Z40" s="4"/>
      <c r="AC40" s="3"/>
      <c r="AD40" s="3"/>
      <c r="AE40" s="3">
        <v>1</v>
      </c>
      <c r="AF40" s="3">
        <f t="shared" si="6"/>
        <v>2</v>
      </c>
      <c r="AG40" s="3"/>
      <c r="AH40" s="6">
        <v>254</v>
      </c>
      <c r="AI40" s="3" t="s">
        <v>1009</v>
      </c>
    </row>
    <row r="41" spans="1:35" x14ac:dyDescent="0.25">
      <c r="A41" s="3" t="s">
        <v>1006</v>
      </c>
      <c r="B41" s="3">
        <v>40</v>
      </c>
      <c r="C41" s="3">
        <v>10</v>
      </c>
      <c r="D41" s="3">
        <v>11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>
        <f t="shared" si="11"/>
        <v>61</v>
      </c>
      <c r="X41" s="3">
        <f t="shared" si="12"/>
        <v>3</v>
      </c>
      <c r="Y41" s="3"/>
      <c r="Z41" s="4"/>
      <c r="AA41" s="4"/>
      <c r="AB41" s="3"/>
      <c r="AC41" s="3"/>
      <c r="AD41" s="3">
        <v>1</v>
      </c>
      <c r="AE41" s="3"/>
      <c r="AF41" s="3">
        <f t="shared" si="6"/>
        <v>3</v>
      </c>
      <c r="AG41" s="3"/>
      <c r="AH41" s="6">
        <v>251</v>
      </c>
      <c r="AI41" s="3" t="s">
        <v>1006</v>
      </c>
    </row>
    <row r="42" spans="1:35" x14ac:dyDescent="0.25">
      <c r="A42" s="3" t="s">
        <v>1003</v>
      </c>
      <c r="B42" s="3">
        <v>27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>
        <f t="shared" si="11"/>
        <v>27</v>
      </c>
      <c r="X42" s="3">
        <f t="shared" si="12"/>
        <v>1</v>
      </c>
      <c r="Y42" s="3"/>
      <c r="Z42" s="4"/>
      <c r="AA42" s="4"/>
      <c r="AB42" s="3"/>
      <c r="AC42" s="3"/>
      <c r="AD42" s="3">
        <v>1</v>
      </c>
      <c r="AE42" s="3"/>
      <c r="AF42" s="3">
        <f t="shared" si="6"/>
        <v>1</v>
      </c>
      <c r="AG42" s="3"/>
      <c r="AH42" s="6">
        <v>248</v>
      </c>
      <c r="AI42" s="3" t="s">
        <v>1003</v>
      </c>
    </row>
    <row r="43" spans="1:35" x14ac:dyDescent="0.25">
      <c r="A43" s="3" t="s">
        <v>938</v>
      </c>
      <c r="B43" s="3">
        <v>3</v>
      </c>
      <c r="C43" s="3">
        <v>21</v>
      </c>
      <c r="D43" s="3">
        <v>9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>
        <f t="shared" si="11"/>
        <v>33</v>
      </c>
      <c r="X43" s="3">
        <f t="shared" si="12"/>
        <v>3</v>
      </c>
      <c r="Y43" s="3"/>
      <c r="Z43" s="4"/>
      <c r="AA43" s="4"/>
      <c r="AB43" s="3"/>
      <c r="AC43" s="3"/>
      <c r="AD43" s="3"/>
      <c r="AE43" s="3"/>
      <c r="AF43" s="3">
        <f t="shared" si="6"/>
        <v>3</v>
      </c>
      <c r="AG43" s="3"/>
      <c r="AH43" s="15">
        <v>230</v>
      </c>
      <c r="AI43" s="3" t="s">
        <v>938</v>
      </c>
    </row>
    <row r="44" spans="1:35" x14ac:dyDescent="0.25">
      <c r="A44" s="3" t="s">
        <v>900</v>
      </c>
      <c r="B44" s="3">
        <v>51</v>
      </c>
      <c r="C44" s="3">
        <v>39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>
        <f t="shared" si="11"/>
        <v>90</v>
      </c>
      <c r="X44" s="3">
        <f t="shared" si="12"/>
        <v>2</v>
      </c>
      <c r="Y44" s="3"/>
      <c r="Z44" s="4"/>
      <c r="AA44" s="4"/>
      <c r="AB44" s="3"/>
      <c r="AC44" s="3">
        <v>1</v>
      </c>
      <c r="AD44" s="3">
        <v>1</v>
      </c>
      <c r="AE44" s="3"/>
      <c r="AF44" s="3">
        <f>X44+AE44</f>
        <v>2</v>
      </c>
      <c r="AG44" s="3"/>
      <c r="AH44" s="6">
        <v>214</v>
      </c>
      <c r="AI44" s="3" t="s">
        <v>900</v>
      </c>
    </row>
    <row r="46" spans="1:35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>
        <f>SUM(W3:W44)</f>
        <v>4022</v>
      </c>
      <c r="X46" s="3">
        <f>SUM(X3:X44)</f>
        <v>259</v>
      </c>
      <c r="Y46" s="3">
        <f>SUM(Y3:Y44)</f>
        <v>55</v>
      </c>
      <c r="Z46" s="4">
        <f>W46/(X46-Y46)</f>
        <v>19.715686274509803</v>
      </c>
      <c r="AA46" s="4"/>
      <c r="AB46" s="3">
        <f t="shared" ref="AB46:AF46" si="13">SUM(AB3:AB44)</f>
        <v>0</v>
      </c>
      <c r="AC46" s="3">
        <f t="shared" si="13"/>
        <v>19</v>
      </c>
      <c r="AD46" s="3">
        <f t="shared" si="13"/>
        <v>34</v>
      </c>
      <c r="AE46" s="3">
        <f t="shared" si="13"/>
        <v>54</v>
      </c>
      <c r="AF46" s="3">
        <f t="shared" si="13"/>
        <v>313</v>
      </c>
      <c r="AG46" s="3"/>
      <c r="AH46" s="3"/>
    </row>
    <row r="47" spans="1:35" x14ac:dyDescent="0.25">
      <c r="A47" s="22"/>
      <c r="D47" s="24"/>
      <c r="O47" s="3"/>
      <c r="P47" s="3"/>
      <c r="Q47" s="3"/>
      <c r="R47" s="3"/>
      <c r="S47" s="3"/>
      <c r="T47" s="3"/>
      <c r="U47" s="3"/>
      <c r="V47" s="3"/>
      <c r="W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1:35" x14ac:dyDescent="0.25">
      <c r="A48" s="3"/>
      <c r="D48" s="24"/>
      <c r="O48" s="3"/>
      <c r="P48" s="3"/>
      <c r="Q48" s="3"/>
      <c r="R48" s="3"/>
      <c r="S48" s="3"/>
      <c r="T48" s="3"/>
      <c r="U48" s="3"/>
      <c r="V48" s="3"/>
      <c r="W48" s="6" t="s">
        <v>26</v>
      </c>
      <c r="X48" s="3"/>
      <c r="Y48" s="3"/>
      <c r="Z48" s="3"/>
      <c r="AA48" s="3"/>
      <c r="AB48" s="3"/>
      <c r="AC48" s="3"/>
      <c r="AD48" s="3"/>
      <c r="AE48" s="3"/>
      <c r="AG48" s="3"/>
      <c r="AH48" s="3"/>
    </row>
    <row r="49" spans="1:34" x14ac:dyDescent="0.25">
      <c r="A49" s="3"/>
      <c r="D49" s="24"/>
      <c r="O49" s="3"/>
      <c r="P49" s="3"/>
      <c r="Q49" s="3"/>
      <c r="R49" s="3"/>
      <c r="S49" s="3"/>
      <c r="T49" s="3"/>
      <c r="U49" s="3"/>
      <c r="V49" s="3"/>
      <c r="W49" s="6" t="s">
        <v>951</v>
      </c>
      <c r="X49" s="3"/>
      <c r="Y49" s="3"/>
      <c r="Z49" s="15">
        <v>89</v>
      </c>
      <c r="AA49" s="6" t="s">
        <v>466</v>
      </c>
      <c r="AB49" s="6"/>
      <c r="AC49" s="6"/>
      <c r="AD49" s="6" t="s">
        <v>1020</v>
      </c>
      <c r="AE49" s="3"/>
      <c r="AG49" s="3"/>
      <c r="AH49" s="3"/>
    </row>
    <row r="50" spans="1:34" x14ac:dyDescent="0.25">
      <c r="W50" s="6" t="s">
        <v>789</v>
      </c>
      <c r="X50" s="3"/>
      <c r="Y50" s="3"/>
      <c r="Z50" s="15">
        <v>78</v>
      </c>
      <c r="AA50" s="6" t="s">
        <v>463</v>
      </c>
      <c r="AD50" s="6" t="s">
        <v>152</v>
      </c>
    </row>
    <row r="51" spans="1:34" x14ac:dyDescent="0.25">
      <c r="W51" s="6" t="s">
        <v>656</v>
      </c>
      <c r="X51" s="3"/>
      <c r="Y51" s="3"/>
      <c r="Z51" s="15">
        <v>77</v>
      </c>
      <c r="AA51" s="6" t="s">
        <v>945</v>
      </c>
      <c r="AD51" s="6" t="s">
        <v>875</v>
      </c>
    </row>
    <row r="52" spans="1:34" x14ac:dyDescent="0.25">
      <c r="W52" s="6" t="s">
        <v>946</v>
      </c>
      <c r="X52" s="3"/>
      <c r="Y52" s="3"/>
      <c r="Z52" s="15">
        <v>73</v>
      </c>
      <c r="AA52" s="6" t="s">
        <v>781</v>
      </c>
      <c r="AD52" s="6" t="s">
        <v>1022</v>
      </c>
    </row>
    <row r="53" spans="1:34" x14ac:dyDescent="0.25">
      <c r="W53" s="6" t="s">
        <v>656</v>
      </c>
      <c r="X53" s="3"/>
      <c r="Y53" s="3"/>
      <c r="Z53" s="15">
        <v>71</v>
      </c>
      <c r="AA53" s="6" t="s">
        <v>466</v>
      </c>
      <c r="AD53" s="6" t="s">
        <v>1020</v>
      </c>
    </row>
    <row r="54" spans="1:34" x14ac:dyDescent="0.25">
      <c r="W54" s="6" t="s">
        <v>951</v>
      </c>
      <c r="X54" s="3"/>
      <c r="Y54" s="3"/>
      <c r="Z54" s="15">
        <v>70</v>
      </c>
      <c r="AA54" s="6" t="s">
        <v>585</v>
      </c>
      <c r="AD54" s="6" t="s">
        <v>948</v>
      </c>
    </row>
    <row r="55" spans="1:34" x14ac:dyDescent="0.25">
      <c r="W55" s="6" t="s">
        <v>439</v>
      </c>
      <c r="X55" s="3"/>
      <c r="Y55" s="3"/>
      <c r="Z55" s="15">
        <v>70</v>
      </c>
      <c r="AA55" s="6" t="s">
        <v>1023</v>
      </c>
      <c r="AD55" s="6" t="s">
        <v>425</v>
      </c>
    </row>
    <row r="56" spans="1:34" x14ac:dyDescent="0.25">
      <c r="W56" s="6" t="s">
        <v>656</v>
      </c>
      <c r="X56" s="3"/>
      <c r="Y56" s="3"/>
      <c r="Z56" s="15">
        <v>68</v>
      </c>
      <c r="AA56" s="6" t="s">
        <v>697</v>
      </c>
      <c r="AD56" s="6" t="s">
        <v>1018</v>
      </c>
    </row>
    <row r="57" spans="1:34" x14ac:dyDescent="0.25">
      <c r="W57" s="6" t="s">
        <v>439</v>
      </c>
      <c r="X57" s="3"/>
      <c r="Y57" s="3"/>
      <c r="Z57" s="15">
        <v>63</v>
      </c>
      <c r="AA57" s="6" t="s">
        <v>32</v>
      </c>
      <c r="AD57" s="6" t="s">
        <v>1019</v>
      </c>
    </row>
    <row r="58" spans="1:34" x14ac:dyDescent="0.25">
      <c r="W58" s="6" t="s">
        <v>439</v>
      </c>
      <c r="X58" s="3"/>
      <c r="Y58" s="3"/>
      <c r="Z58" s="15">
        <v>61</v>
      </c>
      <c r="AA58" s="6" t="s">
        <v>466</v>
      </c>
      <c r="AD58" s="6" t="s">
        <v>284</v>
      </c>
    </row>
    <row r="59" spans="1:34" x14ac:dyDescent="0.25">
      <c r="W59" s="6" t="s">
        <v>439</v>
      </c>
      <c r="X59" s="3"/>
      <c r="Y59" s="3"/>
      <c r="Z59" s="15" t="s">
        <v>589</v>
      </c>
      <c r="AA59" s="6" t="s">
        <v>945</v>
      </c>
      <c r="AD59" s="6" t="s">
        <v>875</v>
      </c>
    </row>
    <row r="60" spans="1:34" x14ac:dyDescent="0.25">
      <c r="W60" s="6" t="s">
        <v>126</v>
      </c>
      <c r="X60" s="3"/>
      <c r="Y60" s="3"/>
      <c r="Z60" s="15">
        <v>53</v>
      </c>
      <c r="AA60" s="6" t="s">
        <v>466</v>
      </c>
      <c r="AD60" s="6" t="s">
        <v>284</v>
      </c>
    </row>
    <row r="61" spans="1:34" x14ac:dyDescent="0.25">
      <c r="W61" s="6" t="s">
        <v>946</v>
      </c>
      <c r="X61" s="3"/>
      <c r="Y61" s="3"/>
      <c r="Z61" s="15" t="s">
        <v>127</v>
      </c>
      <c r="AA61" s="6" t="s">
        <v>783</v>
      </c>
      <c r="AD61" s="6" t="s">
        <v>275</v>
      </c>
    </row>
    <row r="62" spans="1:34" x14ac:dyDescent="0.25">
      <c r="W62" s="6" t="s">
        <v>1013</v>
      </c>
      <c r="X62" s="3"/>
      <c r="Y62" s="3"/>
      <c r="Z62" s="15">
        <v>51</v>
      </c>
      <c r="AA62" s="6" t="s">
        <v>1017</v>
      </c>
      <c r="AB62" s="6"/>
      <c r="AC62" s="6"/>
      <c r="AD62" s="6" t="s">
        <v>150</v>
      </c>
    </row>
    <row r="63" spans="1:34" x14ac:dyDescent="0.25">
      <c r="W63" s="6" t="s">
        <v>1014</v>
      </c>
      <c r="X63" s="3"/>
      <c r="Y63" s="3"/>
      <c r="Z63" s="15">
        <v>51</v>
      </c>
      <c r="AA63" s="6" t="s">
        <v>945</v>
      </c>
      <c r="AD63" s="6" t="s">
        <v>1021</v>
      </c>
    </row>
    <row r="64" spans="1:34" x14ac:dyDescent="0.25">
      <c r="W64" s="6" t="s">
        <v>946</v>
      </c>
      <c r="X64" s="3"/>
      <c r="Y64" s="3"/>
      <c r="Z64" s="15" t="s">
        <v>390</v>
      </c>
      <c r="AA64" s="6" t="s">
        <v>467</v>
      </c>
      <c r="AD64" s="6" t="s">
        <v>382</v>
      </c>
    </row>
    <row r="65" spans="23:30" x14ac:dyDescent="0.25">
      <c r="W65" s="6" t="s">
        <v>656</v>
      </c>
      <c r="X65" s="3"/>
      <c r="Y65" s="3"/>
      <c r="Z65" s="15" t="s">
        <v>390</v>
      </c>
      <c r="AA65" s="6" t="s">
        <v>769</v>
      </c>
      <c r="AD65" s="6" t="s">
        <v>625</v>
      </c>
    </row>
    <row r="66" spans="23:30" x14ac:dyDescent="0.25">
      <c r="W66" s="6" t="s">
        <v>439</v>
      </c>
      <c r="X66" s="3"/>
      <c r="Y66" s="3"/>
      <c r="Z66" s="15" t="s">
        <v>390</v>
      </c>
      <c r="AA66" s="6" t="s">
        <v>469</v>
      </c>
      <c r="AD66" s="6" t="s">
        <v>156</v>
      </c>
    </row>
    <row r="67" spans="23:30" x14ac:dyDescent="0.25">
      <c r="W67" s="6" t="s">
        <v>1013</v>
      </c>
      <c r="X67" s="3"/>
      <c r="Y67" s="3"/>
      <c r="Z67" s="15">
        <v>50</v>
      </c>
      <c r="AA67" s="6" t="s">
        <v>955</v>
      </c>
      <c r="AD67" s="6" t="s">
        <v>138</v>
      </c>
    </row>
  </sheetData>
  <sortState xmlns:xlrd2="http://schemas.microsoft.com/office/spreadsheetml/2017/richdata2" ref="W49:Z66">
    <sortCondition descending="1" ref="Z49:Z66"/>
  </sortState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Y427"/>
  <sheetViews>
    <sheetView tabSelected="1" zoomScale="90" zoomScaleNormal="90" workbookViewId="0">
      <pane xSplit="1" ySplit="2" topLeftCell="B36" activePane="bottomRight" state="frozen"/>
      <selection pane="topRight" activeCell="B1" sqref="B1"/>
      <selection pane="bottomLeft" activeCell="A3" sqref="A3"/>
      <selection pane="bottomRight" activeCell="R47" sqref="R47"/>
    </sheetView>
  </sheetViews>
  <sheetFormatPr defaultRowHeight="12.5" x14ac:dyDescent="0.25"/>
  <cols>
    <col min="1" max="1" width="14" customWidth="1"/>
    <col min="2" max="2" width="6.90625" customWidth="1"/>
    <col min="3" max="5" width="5.6328125" customWidth="1"/>
    <col min="6" max="6" width="2.36328125" customWidth="1"/>
    <col min="7" max="8" width="4.453125" customWidth="1"/>
    <col min="9" max="9" width="4.90625" customWidth="1"/>
    <col min="10" max="11" width="5.6328125" customWidth="1"/>
    <col min="12" max="12" width="3.90625" customWidth="1"/>
    <col min="13" max="13" width="4.6328125" customWidth="1"/>
    <col min="14" max="14" width="3.453125" customWidth="1"/>
    <col min="15" max="15" width="6.36328125" customWidth="1"/>
    <col min="16" max="16" width="5.90625" customWidth="1"/>
    <col min="19" max="19" width="17.08984375" customWidth="1"/>
  </cols>
  <sheetData>
    <row r="1" spans="1:16" ht="15.5" x14ac:dyDescent="0.35">
      <c r="A1" s="8" t="s">
        <v>421</v>
      </c>
      <c r="B1" s="3"/>
      <c r="C1" s="3"/>
      <c r="D1" s="3"/>
      <c r="E1" s="3" t="s">
        <v>256</v>
      </c>
      <c r="F1" s="3"/>
      <c r="G1" s="3"/>
      <c r="H1" s="3"/>
      <c r="J1" s="3" t="s">
        <v>1012</v>
      </c>
      <c r="L1" s="3"/>
      <c r="M1" s="3"/>
      <c r="N1" s="3"/>
    </row>
    <row r="2" spans="1:16" x14ac:dyDescent="0.25">
      <c r="A2" s="3"/>
      <c r="B2" s="5" t="s">
        <v>0</v>
      </c>
      <c r="C2" s="5" t="s">
        <v>1</v>
      </c>
      <c r="D2" s="5" t="s">
        <v>2</v>
      </c>
      <c r="E2" s="3" t="s">
        <v>3</v>
      </c>
      <c r="F2" s="3"/>
      <c r="G2" s="3" t="s">
        <v>54</v>
      </c>
      <c r="H2" s="3" t="s">
        <v>258</v>
      </c>
      <c r="I2" s="3" t="s">
        <v>259</v>
      </c>
      <c r="J2" s="5" t="s">
        <v>6</v>
      </c>
      <c r="K2" s="5" t="s">
        <v>342</v>
      </c>
      <c r="L2" s="3"/>
      <c r="M2" s="3"/>
      <c r="O2" s="5" t="s">
        <v>388</v>
      </c>
      <c r="P2" s="5" t="s">
        <v>389</v>
      </c>
    </row>
    <row r="3" spans="1:16" x14ac:dyDescent="0.25">
      <c r="A3" s="3" t="s">
        <v>741</v>
      </c>
      <c r="B3" s="13">
        <f>'06'!AC3+'07'!T4+'08'!T3+'10'!AE3+'11'!AC3+'22'!AB30+'23'!AB27</f>
        <v>59</v>
      </c>
      <c r="C3" s="13">
        <f>'06'!AD3+'07'!U4+'08'!U3+'10'!AF3+'11'!AD3+'22'!AC30+'23'!AC27</f>
        <v>19</v>
      </c>
      <c r="D3" s="13">
        <f>'06'!AE3+'07'!V4+'08'!V3+'10'!AG3+'11'!AE3+'22'!AD30+'23'!AD27</f>
        <v>3</v>
      </c>
      <c r="E3" s="4">
        <f>B3/(C3-D3)</f>
        <v>3.6875</v>
      </c>
      <c r="F3" s="4"/>
      <c r="G3" s="13">
        <f>'06'!AH3+'07'!Y4+'08'!Y3+'10'!AJ3+'11'!AH3+'22'!AG30+'23'!AG27</f>
        <v>0</v>
      </c>
      <c r="H3" s="13">
        <f>'06'!AI3+'07'!Z4+'08'!Z3+'10'!AK3+'11'!AI3+'22'!AH30+'23'!AH27</f>
        <v>0</v>
      </c>
      <c r="I3" s="13">
        <f>'06'!AJ3+'07'!AA4+'08'!AA3+'10'!AL3+'11'!AJ3+'22'!AI30+'23'!AI27</f>
        <v>0</v>
      </c>
      <c r="J3" s="13">
        <f>'06'!AK3+'07'!AB4+'08'!AB3+'10'!AM3+'11'!AK3+'22'!AJ30+'23'!AJ27</f>
        <v>26</v>
      </c>
      <c r="K3" s="13">
        <f>'06'!AL3+'07'!AC4+'08'!AC3+'10'!AN3+'11'!AL3+'22'!AK30+'23'!AK27</f>
        <v>45</v>
      </c>
      <c r="L3" s="13"/>
      <c r="M3" s="6">
        <v>114</v>
      </c>
      <c r="O3" s="3">
        <v>2006</v>
      </c>
      <c r="P3" s="3">
        <v>2023</v>
      </c>
    </row>
    <row r="4" spans="1:16" x14ac:dyDescent="0.25">
      <c r="A4" s="3" t="s">
        <v>1001</v>
      </c>
      <c r="B4" s="13">
        <f>'25'!W3</f>
        <v>158</v>
      </c>
      <c r="C4" s="13">
        <f>'25'!X3</f>
        <v>11</v>
      </c>
      <c r="D4" s="13">
        <f>'25'!Y3</f>
        <v>3</v>
      </c>
      <c r="E4" s="4">
        <f>B4/(C4-D4)</f>
        <v>19.75</v>
      </c>
      <c r="F4" s="4"/>
      <c r="G4" s="13">
        <f>'25'!AB3</f>
        <v>0</v>
      </c>
      <c r="H4" s="13">
        <f>'25'!AC3</f>
        <v>0</v>
      </c>
      <c r="I4" s="13">
        <f>'25'!AD3</f>
        <v>2</v>
      </c>
      <c r="J4" s="13">
        <f>'25'!AE3</f>
        <v>0</v>
      </c>
      <c r="K4" s="13">
        <f>'25'!AF3</f>
        <v>11</v>
      </c>
      <c r="L4" s="13"/>
      <c r="M4" s="6">
        <v>246</v>
      </c>
      <c r="O4" s="3">
        <v>2025</v>
      </c>
      <c r="P4" s="3"/>
    </row>
    <row r="5" spans="1:16" x14ac:dyDescent="0.25">
      <c r="A5" s="13" t="s">
        <v>393</v>
      </c>
      <c r="B5" s="13">
        <f>'07'!T5+'08'!T4+'09'!W3+'10'!AE4+'11'!AC4+'12'!R3+'13'!Y3+'14'!U20+'15'!S3+'16'!V4</f>
        <v>1094</v>
      </c>
      <c r="C5" s="13">
        <f>'07'!U5+'08'!U4+'09'!X3+'10'!AF4+'11'!AD4+'12'!S3+'13'!Z3+'14'!V20+'15'!T3+'16'!W4</f>
        <v>101</v>
      </c>
      <c r="D5" s="13">
        <f>'07'!V5+'08'!V4+'09'!Y3+'10'!AG4+'11'!AE4+'12'!T3+'13'!AA3+'14'!W20+'15'!U3+'16'!X4</f>
        <v>13</v>
      </c>
      <c r="E5" s="4">
        <f t="shared" ref="E5:E86" si="0">B5/(C5-D5)</f>
        <v>12.431818181818182</v>
      </c>
      <c r="F5" s="4"/>
      <c r="G5" s="13">
        <f>'07'!Y5+'08'!Y4+'09'!AB3+'10'!AJ4+'11'!AH4+'12'!W3+'13'!AD3+'14'!Z20+'15'!X3+'16'!AA4</f>
        <v>0</v>
      </c>
      <c r="H5" s="13">
        <f>'07'!Z5+'08'!Z4+'09'!AC3+'10'!AK4+'11'!AI4+'12'!X3+'13'!AE3+'14'!AA20+'15'!Y3+'16'!AB4</f>
        <v>2</v>
      </c>
      <c r="I5" s="13">
        <f>'07'!AA5+'08'!AA4+'09'!AD3+'10'!AL4+'11'!AJ4+'12'!Y3+'13'!AF3+'14'!AB20+'15'!Z3+'16'!AC4</f>
        <v>11</v>
      </c>
      <c r="J5" s="13">
        <f>'07'!AB5+'08'!AB4+'09'!AE3+'10'!AM4+'11'!AK4+'12'!Z3+'13'!AG3+'14'!AC20+'15'!AA3+'16'!AD4</f>
        <v>9</v>
      </c>
      <c r="K5" s="13">
        <f>'07'!AC5+'08'!AC4+'09'!AF3+'10'!AN4+'11'!AL4+'12'!AA3+'13'!AH3+'14'!AD20+'15'!AB3+'16'!AE4</f>
        <v>110</v>
      </c>
      <c r="L5" s="13"/>
      <c r="M5" s="6">
        <v>116</v>
      </c>
      <c r="O5" s="3">
        <v>2007</v>
      </c>
      <c r="P5" s="3">
        <v>2016</v>
      </c>
    </row>
    <row r="6" spans="1:16" x14ac:dyDescent="0.25">
      <c r="A6" s="3" t="s">
        <v>513</v>
      </c>
      <c r="B6" s="3">
        <f>'98'!X3+'99'!AG3</f>
        <v>43</v>
      </c>
      <c r="C6" s="3">
        <f>'98'!Y3+'99'!AH3</f>
        <v>17</v>
      </c>
      <c r="D6" s="3">
        <f>'98'!Z3+'99'!AI3</f>
        <v>2</v>
      </c>
      <c r="E6" s="4">
        <f t="shared" si="0"/>
        <v>2.8666666666666667</v>
      </c>
      <c r="F6" s="4"/>
      <c r="G6" s="3">
        <f>'98'!AC3+'99'!AL3</f>
        <v>0</v>
      </c>
      <c r="H6" s="3">
        <f>'98'!AD3+'99'!AM3</f>
        <v>0</v>
      </c>
      <c r="I6" s="3">
        <f>'98'!AE3+'99'!AN3</f>
        <v>0</v>
      </c>
      <c r="J6" s="3">
        <f>'98'!AF3+'99'!AO3</f>
        <v>11</v>
      </c>
      <c r="K6" s="3">
        <f>'98'!AG3+'99'!AP3</f>
        <v>28</v>
      </c>
      <c r="L6" s="3"/>
      <c r="M6" s="6">
        <v>79</v>
      </c>
      <c r="O6" s="3">
        <v>1998</v>
      </c>
      <c r="P6" s="3">
        <v>1999</v>
      </c>
    </row>
    <row r="7" spans="1:16" x14ac:dyDescent="0.25">
      <c r="A7" s="3" t="s">
        <v>397</v>
      </c>
      <c r="B7" s="3">
        <f>'07'!T6+'08'!T5+'09'!W4</f>
        <v>68</v>
      </c>
      <c r="C7" s="3">
        <f>'07'!U6+'08'!U5+'09'!X4</f>
        <v>15</v>
      </c>
      <c r="D7" s="3">
        <f>'07'!V6+'08'!V5+'09'!Y4</f>
        <v>3</v>
      </c>
      <c r="E7" s="4">
        <f t="shared" si="0"/>
        <v>5.666666666666667</v>
      </c>
      <c r="F7" s="4"/>
      <c r="G7" s="3">
        <f>'07'!Y6+'08'!Y5+'09'!AB4</f>
        <v>0</v>
      </c>
      <c r="H7" s="3">
        <f>'07'!Z6+'08'!Z5+'09'!AC4</f>
        <v>0</v>
      </c>
      <c r="I7" s="3">
        <f>'07'!AA6+'08'!AA5+'09'!AD4</f>
        <v>0</v>
      </c>
      <c r="J7" s="3">
        <f>'07'!AB6+'08'!AB5+'09'!AE4</f>
        <v>16</v>
      </c>
      <c r="K7" s="3">
        <f>'07'!AC6+'08'!AC5+'09'!AF4</f>
        <v>31</v>
      </c>
      <c r="L7" s="3"/>
      <c r="M7" s="6">
        <v>120</v>
      </c>
      <c r="O7" s="3">
        <v>2007</v>
      </c>
      <c r="P7" s="3">
        <v>2009</v>
      </c>
    </row>
    <row r="8" spans="1:16" x14ac:dyDescent="0.25">
      <c r="A8" s="3" t="s">
        <v>931</v>
      </c>
      <c r="B8" s="3">
        <f>'23'!AB3+'24'!V3+'25'!W4</f>
        <v>968</v>
      </c>
      <c r="C8" s="3">
        <f>'23'!AC3+'24'!W3+'25'!X4</f>
        <v>34</v>
      </c>
      <c r="D8" s="3">
        <f>'23'!AD3+'24'!X3+'25'!Y4</f>
        <v>7</v>
      </c>
      <c r="E8" s="4">
        <f t="shared" si="0"/>
        <v>35.851851851851855</v>
      </c>
      <c r="F8" s="4"/>
      <c r="G8" s="3">
        <f>'23'!AG3+'24'!AA3+'25'!AB4</f>
        <v>0</v>
      </c>
      <c r="H8" s="3">
        <f>'23'!AH3+'24'!AB3+'25'!AC4</f>
        <v>6</v>
      </c>
      <c r="I8" s="3">
        <f>'23'!AI3+'24'!AC3+'25'!AD4</f>
        <v>12</v>
      </c>
      <c r="J8" s="3">
        <f>'23'!AJ3+'24'!AD3+'25'!AE4</f>
        <v>0</v>
      </c>
      <c r="K8" s="3">
        <f>'23'!AK3+'24'!AE3+'25'!AF4</f>
        <v>34</v>
      </c>
      <c r="L8" s="3"/>
      <c r="M8" s="6">
        <v>223</v>
      </c>
      <c r="O8" s="3">
        <v>2023</v>
      </c>
      <c r="P8" s="3"/>
    </row>
    <row r="9" spans="1:16" x14ac:dyDescent="0.25">
      <c r="A9" s="3" t="s">
        <v>775</v>
      </c>
      <c r="B9" s="3">
        <f>'18'!X24+'19'!Y3+'20'!Y3+'21'!W25+'22'!AB3+'23'!AB5+'24'!V4</f>
        <v>760</v>
      </c>
      <c r="C9" s="3">
        <f>'18'!Y24+'19'!Z3+'20'!Z3+'21'!X25+'22'!AC3+'23'!AC5+'24'!W4</f>
        <v>39</v>
      </c>
      <c r="D9" s="3">
        <f>'18'!Z24+'19'!AA3+'20'!AA3+'21'!Y25+'22'!AD3+'23'!AD5+'24'!X4</f>
        <v>2</v>
      </c>
      <c r="E9" s="4">
        <f t="shared" si="0"/>
        <v>20.54054054054054</v>
      </c>
      <c r="F9" s="4"/>
      <c r="G9" s="3">
        <f>'18'!AC24+'19'!AD3+'20'!AD3+'21'!AB25+'22'!AG3+'23'!AG5+'24'!AA4</f>
        <v>0</v>
      </c>
      <c r="H9" s="3">
        <f>'18'!AD24+'19'!AE3+'20'!AE3+'21'!AC25+'22'!AH3+'23'!AH5+'24'!AB4</f>
        <v>4</v>
      </c>
      <c r="I9" s="3">
        <f>'18'!AE24+'19'!AF3+'20'!AF3+'21'!AD25+'22'!AI3+'23'!AI5+'24'!AC4</f>
        <v>8</v>
      </c>
      <c r="J9" s="3">
        <f>'18'!AF24+'19'!AG3+'20'!AG3+'21'!AE25+'22'!AJ3+'23'!AJ5+'24'!AD4</f>
        <v>2</v>
      </c>
      <c r="K9" s="3">
        <f>'18'!AG24+'19'!AH3+'20'!AH3+'21'!AF25+'22'!AK3+'23'!AK5+'24'!AE4</f>
        <v>41</v>
      </c>
      <c r="L9" s="3"/>
      <c r="M9" s="6">
        <v>190</v>
      </c>
      <c r="O9" s="3">
        <v>2018</v>
      </c>
      <c r="P9" s="3">
        <v>2024</v>
      </c>
    </row>
    <row r="10" spans="1:16" x14ac:dyDescent="0.25">
      <c r="A10" s="3" t="s">
        <v>727</v>
      </c>
      <c r="B10" s="3">
        <f>'16'!V5+'17'!V3+'18'!X3+'19'!Y4+'20'!Y18+'21'!W4+'22'!AB4+'23'!AB6</f>
        <v>58</v>
      </c>
      <c r="C10" s="3">
        <f>'16'!W5+'17'!W3+'18'!Y3+'19'!Z4+'20'!Z18+'21'!X4+'22'!AC4+'23'!AC6</f>
        <v>19</v>
      </c>
      <c r="D10" s="3">
        <f>'16'!X5+'17'!X3+'18'!Z3+'19'!AA4+'20'!AA18+'21'!Y4+'22'!AD4+'23'!AD6</f>
        <v>4</v>
      </c>
      <c r="E10" s="4">
        <f t="shared" si="0"/>
        <v>3.8666666666666667</v>
      </c>
      <c r="F10" s="4"/>
      <c r="G10" s="3">
        <f>'16'!AA5+'17'!AA3+'18'!AC3+'19'!AD4+'20'!AD18+'21'!AB4+'22'!AG4+'23'!AG6</f>
        <v>0</v>
      </c>
      <c r="H10" s="3">
        <f>'16'!AB5+'17'!AB3+'18'!AD3+'19'!AE4+'20'!AE18+'21'!AC4+'22'!AH4+'23'!AH6</f>
        <v>0</v>
      </c>
      <c r="I10" s="3">
        <f>'16'!AC5+'17'!AC3+'18'!AE3+'19'!AF4+'20'!AF18+'21'!AD4+'22'!AI4+'23'!AI6</f>
        <v>0</v>
      </c>
      <c r="J10" s="3">
        <f>'16'!AD5+'17'!AD3+'18'!AF3+'19'!AG4+'20'!AG18+'21'!AE4+'22'!AJ4+'23'!AJ6</f>
        <v>43</v>
      </c>
      <c r="K10" s="3">
        <f>'16'!AE5+'17'!AE3+'18'!AG3+'19'!AH4+'20'!AH18+'21'!AF4+'22'!AK4+'23'!AK6</f>
        <v>62</v>
      </c>
      <c r="L10" s="3"/>
      <c r="M10" s="6">
        <v>175</v>
      </c>
      <c r="O10" s="3">
        <v>2016</v>
      </c>
      <c r="P10" s="3">
        <v>2023</v>
      </c>
    </row>
    <row r="11" spans="1:16" x14ac:dyDescent="0.25">
      <c r="A11" s="3" t="s">
        <v>616</v>
      </c>
      <c r="B11" s="3">
        <f>'12'!R27+'13'!Y4</f>
        <v>279</v>
      </c>
      <c r="C11" s="3">
        <f>'12'!S27+'13'!Z4</f>
        <v>10</v>
      </c>
      <c r="D11" s="3">
        <f>'12'!T27+'13'!AA4</f>
        <v>4</v>
      </c>
      <c r="E11" s="4">
        <f t="shared" si="0"/>
        <v>46.5</v>
      </c>
      <c r="F11" s="4"/>
      <c r="G11" s="3">
        <f>'12'!W27+'13'!AD4</f>
        <v>0</v>
      </c>
      <c r="H11" s="3">
        <f>'12'!X27+'13'!AE4</f>
        <v>1</v>
      </c>
      <c r="I11" s="3">
        <f>'12'!Y27+'13'!AF4</f>
        <v>4</v>
      </c>
      <c r="J11" s="3">
        <f>'12'!Z27+'13'!AG4</f>
        <v>1</v>
      </c>
      <c r="K11" s="3">
        <f>'12'!AA27+'13'!AH4</f>
        <v>11</v>
      </c>
      <c r="L11" s="3"/>
      <c r="M11" s="6">
        <v>148</v>
      </c>
      <c r="O11" s="3">
        <v>2012</v>
      </c>
      <c r="P11" s="3">
        <v>2013</v>
      </c>
    </row>
    <row r="12" spans="1:16" x14ac:dyDescent="0.25">
      <c r="A12" s="3" t="s">
        <v>186</v>
      </c>
      <c r="B12" s="3">
        <f>'93'!S19+'94'!X3+'95'!S3</f>
        <v>713</v>
      </c>
      <c r="C12" s="3">
        <f>'93'!T19+'94'!Y3+'95'!T3</f>
        <v>32</v>
      </c>
      <c r="D12" s="3">
        <f>'93'!U19+'94'!Z3+'95'!U3</f>
        <v>0</v>
      </c>
      <c r="E12" s="4">
        <f t="shared" si="0"/>
        <v>22.28125</v>
      </c>
      <c r="F12" s="4"/>
      <c r="G12" s="3">
        <f>'93'!X19+'94'!AC3+'95'!X3</f>
        <v>1</v>
      </c>
      <c r="H12" s="3">
        <f>'93'!Y19+'94'!AD3+'95'!Y3</f>
        <v>2</v>
      </c>
      <c r="I12" s="3">
        <f>'93'!Z19+'94'!AE3+'95'!Z3</f>
        <v>7</v>
      </c>
      <c r="J12" s="3">
        <f>'93'!AA19+'94'!AF3+'95'!AA3</f>
        <v>1</v>
      </c>
      <c r="K12" s="3">
        <f>'93'!AB19+'94'!AG3+'95'!AB3</f>
        <v>33</v>
      </c>
      <c r="L12" s="3"/>
      <c r="M12" s="6">
        <v>23</v>
      </c>
      <c r="O12" s="3">
        <v>1993</v>
      </c>
      <c r="P12" s="3">
        <v>1995</v>
      </c>
    </row>
    <row r="13" spans="1:16" x14ac:dyDescent="0.25">
      <c r="A13" s="3" t="s">
        <v>423</v>
      </c>
      <c r="B13" s="3">
        <f>'08'!T33+'09'!W5+'10'!AE5+'11'!AC6+'12'!R5+'13'!Y5+'14'!U3+'15'!S5+'16'!V6+'17'!V4+'18'!X25+'19'!Y5+'20'!Y19</f>
        <v>1343</v>
      </c>
      <c r="C13" s="3">
        <f>'08'!U33+'09'!X5+'10'!AF5+'11'!AD6+'12'!S5+'13'!Z5+'14'!V3+'15'!T5+'16'!W6+'17'!W4+'18'!Y25+'19'!Z5+'20'!Z19</f>
        <v>102</v>
      </c>
      <c r="D13" s="3">
        <f>'08'!V33+'09'!Y5+'10'!AG5+'11'!AE6+'12'!T5+'13'!AA5+'14'!W3+'15'!U5+'16'!X6+'17'!X4+'18'!Z25+'19'!AA5+'20'!AA19</f>
        <v>7</v>
      </c>
      <c r="E13" s="4">
        <f t="shared" si="0"/>
        <v>14.136842105263158</v>
      </c>
      <c r="F13" s="4"/>
      <c r="G13" s="3">
        <f>'08'!Y33+'09'!AB5+'10'!AJ5+'11'!AH6+'12'!W5+'13'!AD5+'14'!Z3+'15'!X5+'16'!AA6+'17'!AA4+'18'!AC25+'19'!AD5+'20'!AD19</f>
        <v>0</v>
      </c>
      <c r="H13" s="3">
        <f>'08'!Z33+'09'!AC5+'10'!AK5+'11'!AI6+'12'!X5+'13'!AE5+'14'!AA3+'15'!Y5+'16'!AB6+'17'!AB4+'18'!AD25+'19'!AE5+'20'!AE19</f>
        <v>4</v>
      </c>
      <c r="I13" s="3">
        <f>'08'!AA33+'09'!AD5+'10'!AL5+'11'!AJ6+'12'!Y5+'13'!AF5+'14'!AB3+'15'!Z5+'16'!AC6+'17'!AC4+'18'!AE25+'19'!AF5+'20'!AF19</f>
        <v>13</v>
      </c>
      <c r="J13" s="3">
        <f>'08'!AB33+'09'!AE5+'10'!AM5+'11'!AK6+'12'!Z5+'13'!AG5+'14'!AC3+'15'!AA5+'16'!AD6+'17'!AD4+'18'!AF25+'19'!AG5+'20'!AG19</f>
        <v>9</v>
      </c>
      <c r="K13" s="3">
        <f>'08'!AC33+'09'!AF5+'10'!AN5+'11'!AL6+'12'!AA5+'13'!AH5+'14'!AD3+'15'!AB5+'16'!AE6+'17'!AE4+'18'!AG25+'19'!AH5+'20'!AH19</f>
        <v>111</v>
      </c>
      <c r="L13" s="3"/>
      <c r="M13" s="6">
        <v>125</v>
      </c>
      <c r="O13" s="3">
        <v>2008</v>
      </c>
      <c r="P13" s="3">
        <v>2020</v>
      </c>
    </row>
    <row r="14" spans="1:16" x14ac:dyDescent="0.25">
      <c r="A14" s="3" t="s">
        <v>8</v>
      </c>
      <c r="B14" s="3">
        <f>'97'!AF3+'98'!X4+'99'!AG4</f>
        <v>626</v>
      </c>
      <c r="C14" s="3">
        <f>'97'!AG3+'98'!Y4+'99'!AH4</f>
        <v>28</v>
      </c>
      <c r="D14" s="3">
        <f>'97'!AH3+'98'!Z4+'99'!AI4</f>
        <v>8</v>
      </c>
      <c r="E14" s="4">
        <f t="shared" si="0"/>
        <v>31.3</v>
      </c>
      <c r="F14" s="4"/>
      <c r="G14" s="3">
        <f>'97'!AK3+'98'!AC4+'99'!AL4</f>
        <v>0</v>
      </c>
      <c r="H14" s="3">
        <f>'97'!AL3+'98'!AD4+'99'!AM4</f>
        <v>3</v>
      </c>
      <c r="I14" s="3">
        <f>'97'!AM3+'98'!AE4+'99'!AN4</f>
        <v>9</v>
      </c>
      <c r="J14" s="3">
        <f>'97'!AN3+'98'!AF4+'99'!AO4</f>
        <v>5</v>
      </c>
      <c r="K14" s="3">
        <f>'97'!AO3+'98'!AG4+'99'!AP4</f>
        <v>33</v>
      </c>
      <c r="L14" s="3"/>
      <c r="M14" s="6">
        <v>69</v>
      </c>
      <c r="O14" s="3">
        <v>1997</v>
      </c>
      <c r="P14" s="3">
        <v>1999</v>
      </c>
    </row>
    <row r="15" spans="1:16" x14ac:dyDescent="0.25">
      <c r="A15" s="3" t="s">
        <v>754</v>
      </c>
      <c r="B15" s="3">
        <f>'17'!V22+'18'!X4+'19'!Y26</f>
        <v>502</v>
      </c>
      <c r="C15" s="3">
        <f>'17'!W22+'18'!Y4+'19'!Z26</f>
        <v>16</v>
      </c>
      <c r="D15" s="3">
        <f>'17'!X22+'18'!Z4+'19'!AA26</f>
        <v>3</v>
      </c>
      <c r="E15" s="4">
        <f t="shared" si="0"/>
        <v>38.615384615384613</v>
      </c>
      <c r="F15" s="4"/>
      <c r="G15" s="3">
        <f>'17'!AA22+'18'!AC4+'19'!AD26</f>
        <v>0</v>
      </c>
      <c r="H15" s="3">
        <f>'17'!AB22+'18'!AD4+'19'!AE26</f>
        <v>6</v>
      </c>
      <c r="I15" s="3">
        <f>'17'!AC22+'18'!AE4+'19'!AF26</f>
        <v>3</v>
      </c>
      <c r="J15" s="3">
        <f>'17'!AD22+'18'!AF4+'19'!AG26</f>
        <v>1</v>
      </c>
      <c r="K15" s="3">
        <f>'17'!AE22+'18'!AG4+'19'!AH26</f>
        <v>17</v>
      </c>
      <c r="L15" s="3"/>
      <c r="M15" s="6">
        <v>189</v>
      </c>
      <c r="O15" s="3">
        <v>2017</v>
      </c>
      <c r="P15" s="3">
        <v>2019</v>
      </c>
    </row>
    <row r="16" spans="1:16" x14ac:dyDescent="0.25">
      <c r="A16" s="3" t="s">
        <v>10</v>
      </c>
      <c r="B16" s="3">
        <f>'94'!X5+'95'!S4+'96'!S3+'97'!AF4+'98'!X5+'99'!AG5+'00'!AG3+'01'!AA3+'02'!AE3+'03'!AE3+'04'!Y25</f>
        <v>1563</v>
      </c>
      <c r="C16" s="3">
        <f>'94'!Y5+'95'!T4+'96'!T3+'97'!AG4+'98'!Y5+'99'!AH5+'00'!AH3+'01'!AB3+'02'!AF3+'03'!AF3+'04'!Z25</f>
        <v>142</v>
      </c>
      <c r="D16" s="3">
        <f>'94'!Z5+'95'!U4+'96'!U3+'97'!AH4+'98'!Z5+'99'!AI5+'00'!AI3+'01'!AC3+'02'!AG3+'03'!AG3+'04'!AA25</f>
        <v>23</v>
      </c>
      <c r="E16" s="4">
        <f t="shared" si="0"/>
        <v>13.134453781512605</v>
      </c>
      <c r="F16" s="4"/>
      <c r="G16" s="3">
        <f>'94'!AC5+'95'!X4+'96'!X3+'97'!AK4+'98'!AC5+'99'!AL5+'00'!AL3+'01'!AF3+'02'!AJ3+'03'!AJ3+'04'!AD25</f>
        <v>0</v>
      </c>
      <c r="H16" s="3">
        <f>'94'!AD5+'95'!Y4+'96'!Y3+'97'!AL4+'98'!AD5+'99'!AM5+'00'!AM3+'01'!AG3+'02'!AK3+'03'!AK3+'04'!AE25</f>
        <v>2</v>
      </c>
      <c r="I16" s="3">
        <f>'94'!AE5+'95'!Z4+'96'!Z3+'97'!AM4+'98'!AE5+'99'!AN5+'00'!AN3+'01'!AH3+'02'!AL3+'03'!AL3+'04'!AF25</f>
        <v>20</v>
      </c>
      <c r="J16" s="3">
        <f>'94'!AF5+'95'!AA4+'96'!AA3+'97'!AN4+'98'!AF5+'99'!AO5+'00'!AO3+'01'!AI3+'02'!AM3+'03'!AM3+'04'!AG25</f>
        <v>34</v>
      </c>
      <c r="K16" s="3">
        <f>'94'!AG5+'95'!AB4+'96'!AB3+'97'!AO4+'98'!AG5+'99'!AP5+'00'!AP3+'01'!AJ3+'02'!AN3+'03'!AN3+'04'!AH25</f>
        <v>176</v>
      </c>
      <c r="L16" s="3"/>
      <c r="M16" s="6">
        <v>30</v>
      </c>
      <c r="O16" s="3">
        <v>1994</v>
      </c>
      <c r="P16" s="3">
        <v>2004</v>
      </c>
    </row>
    <row r="17" spans="1:16" x14ac:dyDescent="0.25">
      <c r="A17" s="3" t="s">
        <v>11</v>
      </c>
      <c r="B17" s="3">
        <f>'96'!S4+'97'!AF5+'98'!X6+'99'!AG7+'00'!AG4+'01'!AA4+'02'!AE22+'03'!AE4+'04'!Y26+'05'!W20+'06'!AC31+'07'!T35+'08'!T31+'09'!W6+'10'!AE30+'14'!U22+'15'!S27+'16'!V25+'19'!Y27</f>
        <v>937</v>
      </c>
      <c r="C17" s="3">
        <f>'96'!T4+'97'!AG5+'98'!Y6+'99'!AH7+'00'!AH4+'01'!AB4+'02'!AF22+'03'!AF4+'04'!Z26+'05'!X20+'06'!AD31+'07'!U35+'08'!U31+'09'!X6+'10'!AF30+'14'!V22+'15'!T27+'16'!W25+'19'!Z27</f>
        <v>91</v>
      </c>
      <c r="D17" s="3">
        <f>'96'!U4+'97'!AH5+'98'!Z6+'99'!AI7+'00'!AI4+'01'!AC4+'02'!AG22+'03'!AG4+'04'!AA26+'05'!Y20+'06'!AE31+'07'!V35+'08'!V31+'09'!Y6+'10'!AG30+'14'!W22+'15'!U27+'16'!X25+'19'!AA27</f>
        <v>16</v>
      </c>
      <c r="E17" s="4">
        <f t="shared" si="0"/>
        <v>12.493333333333334</v>
      </c>
      <c r="F17" s="4"/>
      <c r="G17" s="3">
        <f>'96'!X4+'97'!AK5+'98'!AC6+'99'!AL7+'00'!AL4+'01'!AF4+'02'!AJ22+'03'!AJ4+'04'!AD26+'05'!AB20+'06'!AH31+'07'!Y35+'08'!Y31+'09'!AB6+'10'!AJ30+'14'!Z22+'15'!X27+'16'!AA25+'19'!AD27</f>
        <v>0</v>
      </c>
      <c r="H17" s="3">
        <f>'96'!Y4+'97'!AL5+'98'!AD6+'99'!AM7+'00'!AM4+'01'!AG4+'02'!AK22+'03'!AK4+'04'!AE26+'05'!AC20+'06'!AI31+'07'!Z35+'08'!Z31+'09'!AC6+'10'!AK30+'14'!AA22+'15'!Y27+'16'!AB25+'19'!AE27</f>
        <v>2</v>
      </c>
      <c r="I17" s="3">
        <f>'96'!Z4+'97'!AM5+'98'!AE6+'99'!AN7+'00'!AN4+'01'!AH4+'02'!AL22+'03'!AL4+'04'!AF26+'05'!AD20+'06'!AJ31+'07'!AA35+'08'!AA31+'09'!AD6+'10'!AL30+'14'!AB22+'15'!Z27+'16'!AC25+'19'!AF27</f>
        <v>10</v>
      </c>
      <c r="J17" s="3">
        <f>'96'!AA4+'97'!AN5+'98'!AF6+'99'!AO7+'00'!AO4+'01'!AI4+'02'!AM22+'03'!AM4+'04'!AG26+'05'!AE20+'06'!AK31+'07'!AB35+'08'!AB31+'09'!AE6+'10'!AM30+'14'!AC22+'15'!AA27+'16'!AD25+'19'!AG27</f>
        <v>16</v>
      </c>
      <c r="K17" s="3">
        <f>'96'!AB4+'97'!AO5+'98'!AG6+'99'!AP7+'00'!AP4+'01'!AJ4+'02'!AN22+'03'!AN4+'04'!AH26+'05'!AF20+'06'!AL31+'07'!AC35+'08'!AC31+'09'!AF6+'10'!AN30+'14'!AD22+'15'!AB27+'16'!AE25+'19'!AH27</f>
        <v>107</v>
      </c>
      <c r="L17" s="3"/>
      <c r="M17" s="6">
        <v>63</v>
      </c>
      <c r="O17" s="3">
        <v>1996</v>
      </c>
      <c r="P17" s="3">
        <v>2010</v>
      </c>
    </row>
    <row r="18" spans="1:16" x14ac:dyDescent="0.25">
      <c r="A18" s="3" t="s">
        <v>777</v>
      </c>
      <c r="B18" s="3">
        <f>'18'!X5+'19'!Y6+'21'!W6+'22'!AB5+'23'!AB7+'24'!V5+'25'!W5</f>
        <v>234</v>
      </c>
      <c r="C18" s="3">
        <f>'18'!Y5+'19'!Z6+'21'!X6+'22'!AC5+'23'!AC7+'24'!W5+'25'!X5</f>
        <v>25</v>
      </c>
      <c r="D18" s="3">
        <f>'18'!Z5+'19'!AA6+'21'!Y6+'22'!AD5+'23'!AD7+'24'!X5+'25'!Y5</f>
        <v>6</v>
      </c>
      <c r="E18" s="4">
        <f t="shared" si="0"/>
        <v>12.315789473684211</v>
      </c>
      <c r="F18" s="4"/>
      <c r="G18" s="3">
        <f>'18'!AC5+'19'!AD6+'21'!AB6+'22'!AG5+'23'!AG7+'24'!AA5+'25'!AB5</f>
        <v>0</v>
      </c>
      <c r="H18" s="3">
        <f>'18'!AD5+'19'!AE6+'21'!AC6+'22'!AH5+'23'!AH7+'24'!AB5+'25'!AC5</f>
        <v>0</v>
      </c>
      <c r="I18" s="3">
        <f>'18'!AE5+'19'!AF6+'21'!AD6+'22'!AI5+'23'!AI7+'24'!AC5+'25'!AD5</f>
        <v>1</v>
      </c>
      <c r="J18" s="3">
        <f>'18'!AF5+'19'!AG6+'21'!AE6+'22'!AJ5+'23'!AJ7+'24'!AD5+'25'!AE5</f>
        <v>26</v>
      </c>
      <c r="K18" s="3">
        <f>'18'!AG5+'19'!AH6+'21'!AF6+'22'!AK5+'23'!AK7+'24'!AE5+'25'!AF5</f>
        <v>51</v>
      </c>
      <c r="L18" s="3"/>
      <c r="M18" s="6">
        <v>192</v>
      </c>
      <c r="O18" s="3">
        <v>2018</v>
      </c>
      <c r="P18" s="3"/>
    </row>
    <row r="19" spans="1:16" x14ac:dyDescent="0.25">
      <c r="A19" s="3" t="s">
        <v>294</v>
      </c>
      <c r="B19" s="3">
        <f>'03'!AE5+'04'!Y4+'05'!W3+'06'!AC4</f>
        <v>1000</v>
      </c>
      <c r="C19" s="3">
        <f>'03'!AF5+'04'!Z4+'05'!X3+'06'!AD4</f>
        <v>55</v>
      </c>
      <c r="D19" s="3">
        <f>'03'!AG5+'04'!AA4+'05'!Y3+'06'!AE4</f>
        <v>13</v>
      </c>
      <c r="E19" s="4">
        <f t="shared" si="0"/>
        <v>23.80952380952381</v>
      </c>
      <c r="F19" s="4"/>
      <c r="G19" s="3">
        <f>'03'!AJ5+'04'!AD4+'05'!AB3+'06'!AH4</f>
        <v>0</v>
      </c>
      <c r="H19" s="3">
        <f>'03'!AK5+'04'!AE4+'05'!AC3+'06'!AI4</f>
        <v>3</v>
      </c>
      <c r="I19" s="3">
        <f>'03'!AL5+'04'!AF4+'05'!AD3+'06'!AJ4</f>
        <v>10</v>
      </c>
      <c r="J19" s="3">
        <f>'03'!AM5+'04'!AG4+'05'!AE3+'06'!AK4</f>
        <v>13</v>
      </c>
      <c r="K19" s="3">
        <f>'03'!AN5+'04'!AH4+'05'!AF3+'06'!AL4</f>
        <v>68</v>
      </c>
      <c r="L19" s="3"/>
      <c r="M19" s="6">
        <v>96</v>
      </c>
      <c r="O19" s="3">
        <v>2003</v>
      </c>
      <c r="P19" s="3">
        <v>2006</v>
      </c>
    </row>
    <row r="20" spans="1:16" x14ac:dyDescent="0.25">
      <c r="A20" s="3" t="s">
        <v>493</v>
      </c>
      <c r="B20" s="3">
        <f>'06'!AC5+'07'!T8+'08'!T6+'09'!W7+'10'!AE31</f>
        <v>127</v>
      </c>
      <c r="C20" s="3">
        <f>'06'!AD5+'07'!U8+'08'!U6+'09'!X7+'10'!AF31</f>
        <v>22</v>
      </c>
      <c r="D20" s="3">
        <f>'06'!AE5+'07'!V8+'08'!V6+'09'!Y7+'10'!AG31</f>
        <v>8</v>
      </c>
      <c r="E20" s="4">
        <f t="shared" si="0"/>
        <v>9.0714285714285712</v>
      </c>
      <c r="F20" s="4"/>
      <c r="G20" s="3">
        <f>'06'!AH5+'07'!Y8+'08'!Y6+'09'!AB7+'10'!AJ31</f>
        <v>0</v>
      </c>
      <c r="H20" s="3">
        <f>'06'!AI5+'07'!Z8+'08'!Z6+'09'!AC7+'10'!AK31</f>
        <v>0</v>
      </c>
      <c r="I20" s="3">
        <f>'06'!AJ5+'07'!AA8+'08'!AA6+'09'!AD7+'10'!AL31</f>
        <v>0</v>
      </c>
      <c r="J20" s="3">
        <f>'06'!AK5+'07'!AB8+'08'!AB6+'09'!AE7+'10'!AM31</f>
        <v>10</v>
      </c>
      <c r="K20" s="3">
        <f>'06'!AL5+'07'!AC8+'08'!AC6+'09'!AF7+'10'!AN31</f>
        <v>32</v>
      </c>
      <c r="L20" s="3"/>
      <c r="M20" s="6">
        <v>107</v>
      </c>
      <c r="O20" s="3">
        <v>2006</v>
      </c>
      <c r="P20" s="3">
        <v>2010</v>
      </c>
    </row>
    <row r="21" spans="1:16" x14ac:dyDescent="0.25">
      <c r="A21" s="3" t="s">
        <v>868</v>
      </c>
      <c r="B21" s="3">
        <f>'21'!W7+'22'!AB6+'23'!AB8+'24'!V6+'25'!W6</f>
        <v>1013</v>
      </c>
      <c r="C21" s="3">
        <f>'21'!X7+'22'!AC6+'23'!AC8+'24'!W6+'25'!X6</f>
        <v>56</v>
      </c>
      <c r="D21" s="3">
        <f>'21'!Y7+'22'!AD6+'23'!AD8+'24'!X6+'25'!Y6</f>
        <v>10</v>
      </c>
      <c r="E21" s="4">
        <f t="shared" si="0"/>
        <v>22.021739130434781</v>
      </c>
      <c r="F21" s="4"/>
      <c r="G21" s="3">
        <f>'21'!AB7+'22'!AG6+'23'!AG8+'24'!AA6+'25'!AB6</f>
        <v>1</v>
      </c>
      <c r="H21" s="3">
        <f>'21'!AC7+'22'!AH6+'23'!AH8+'24'!AB6+'25'!AC6</f>
        <v>2</v>
      </c>
      <c r="I21" s="3">
        <f>'21'!AD7+'22'!AI6+'23'!AI8+'24'!AC6+'25'!AD6</f>
        <v>13</v>
      </c>
      <c r="J21" s="3">
        <f>'21'!AE7+'22'!AJ6+'23'!AJ8+'24'!AD6+'25'!AE6</f>
        <v>4</v>
      </c>
      <c r="K21" s="3">
        <f>'21'!AF7+'22'!AK6+'23'!AK8+'24'!AE6+'25'!AF6</f>
        <v>60</v>
      </c>
      <c r="L21" s="3"/>
      <c r="M21" s="6">
        <v>208</v>
      </c>
      <c r="O21" s="3">
        <v>2021</v>
      </c>
      <c r="P21" s="3"/>
    </row>
    <row r="22" spans="1:16" x14ac:dyDescent="0.25">
      <c r="A22" s="3" t="s">
        <v>494</v>
      </c>
      <c r="B22" s="3">
        <f>'10'!AE6+'11'!AC8+'12'!R7+'13'!Y7+'14'!U4+'15'!S6+'16'!V7+'17'!V5+'18'!X6+'19'!Y7+'20'!Y4+'21'!W8+'22'!AB7+'23'!AB9+'24'!V7+'25'!W7</f>
        <v>1143</v>
      </c>
      <c r="C22" s="3">
        <f>'10'!AF6+'11'!AD8+'12'!S7+'13'!Z7+'14'!V4+'15'!T6+'16'!W7+'17'!W5+'18'!Y6+'19'!Z7+'20'!Z4+'21'!X8+'22'!AC7+'23'!AC9+'24'!W7+'25'!X7</f>
        <v>159</v>
      </c>
      <c r="D22" s="3">
        <f>'10'!AG6+'11'!AE8+'12'!T7+'13'!AA7+'14'!W4+'15'!U6+'16'!X7+'17'!X5+'18'!Z6+'19'!AA7+'20'!AA4+'21'!Y8+'22'!AD7+'23'!AD9+'24'!X7+'25'!Y7</f>
        <v>39</v>
      </c>
      <c r="E22" s="4">
        <f t="shared" si="0"/>
        <v>9.5250000000000004</v>
      </c>
      <c r="F22" s="4"/>
      <c r="G22" s="3">
        <f>'10'!AJ6+'11'!AH8+'12'!W7+'13'!AD7+'14'!Z4+'15'!X6+'16'!AA7+'17'!AA5+'18'!AC6+'19'!AD7+'20'!AD4+'21'!AB8+'22'!AG7+'23'!AG9+'24'!AA7+'25'!AB7</f>
        <v>0</v>
      </c>
      <c r="H22" s="3">
        <f>'10'!AK6+'11'!AI8+'12'!X7+'13'!AE7+'14'!AA4+'15'!Y6+'16'!AB7+'17'!AB5+'18'!AD6+'19'!AE7+'20'!AE4+'21'!AC8+'22'!AH7+'23'!AH9+'24'!AB7+'25'!AC7</f>
        <v>0</v>
      </c>
      <c r="I22" s="3">
        <f>'10'!AL6+'11'!AJ8+'12'!Y7+'13'!AF7+'14'!AB4+'15'!Z6+'16'!AC7+'17'!AC5+'18'!AE6+'19'!AF7+'20'!AF4+'21'!AD8+'22'!AI7+'23'!AI9+'24'!AC7+'25'!AD7</f>
        <v>5</v>
      </c>
      <c r="J22" s="3">
        <f>'10'!AM6+'11'!AK8+'12'!Z7+'13'!AG7+'14'!AC4+'15'!AA6+'16'!AD7+'17'!AD5+'18'!AF6+'19'!AG7+'20'!AG4+'21'!AE8+'22'!AJ7+'23'!AJ9+'24'!AD7+'25'!AE7</f>
        <v>59</v>
      </c>
      <c r="K22" s="3">
        <f>'10'!AN6+'11'!AL8+'12'!AA7+'13'!AH7+'14'!AD4+'15'!AB6+'16'!AE7+'17'!AE5+'18'!AG6+'19'!AH7+'20'!AH4+'21'!AF8+'22'!AK7+'23'!AK9+'24'!AE7+'25'!AF7</f>
        <v>218</v>
      </c>
      <c r="L22" s="3"/>
      <c r="M22" s="6">
        <v>132</v>
      </c>
      <c r="O22" s="3">
        <v>2010</v>
      </c>
      <c r="P22" s="3"/>
    </row>
    <row r="23" spans="1:16" x14ac:dyDescent="0.25">
      <c r="A23" s="3" t="s">
        <v>853</v>
      </c>
      <c r="B23" s="3">
        <f>'20'!Y5+'21'!W9+'22'!AB8+'23'!AB10+'24'!V8+'25'!W8</f>
        <v>136</v>
      </c>
      <c r="C23" s="3">
        <f>'20'!Z5+'21'!X9+'22'!AC8+'23'!AC10+'24'!W8+'25'!X8</f>
        <v>39</v>
      </c>
      <c r="D23" s="3">
        <f>'20'!AA5+'21'!Y9+'22'!AD8+'23'!AD10+'24'!X8+'25'!Y8</f>
        <v>13</v>
      </c>
      <c r="E23" s="4">
        <f t="shared" si="0"/>
        <v>5.2307692307692308</v>
      </c>
      <c r="F23" s="4"/>
      <c r="G23" s="3">
        <f>'20'!AD5+'21'!AB9+'22'!AG8+'23'!AG10+'24'!AA8+'25'!AB8</f>
        <v>0</v>
      </c>
      <c r="H23" s="3">
        <f>'20'!AE5+'21'!AC9+'22'!AH8+'23'!AH10+'24'!AB8+'25'!AC8</f>
        <v>0</v>
      </c>
      <c r="I23" s="3">
        <f>'20'!AF5+'21'!AD9+'22'!AI8+'23'!AI10+'24'!AC8+'25'!AD8</f>
        <v>0</v>
      </c>
      <c r="J23" s="3">
        <f>'20'!AG5+'21'!AE9+'22'!AJ8+'23'!AJ10+'24'!AD8+'25'!AE8</f>
        <v>17</v>
      </c>
      <c r="K23" s="3">
        <f>'20'!AH5+'21'!AF9+'22'!AK8+'23'!AK10+'24'!AE8+'25'!AF8</f>
        <v>56</v>
      </c>
      <c r="L23" s="3"/>
      <c r="M23" s="6">
        <v>202</v>
      </c>
      <c r="O23" s="3">
        <v>2020</v>
      </c>
      <c r="P23" s="3"/>
    </row>
    <row r="24" spans="1:16" x14ac:dyDescent="0.25">
      <c r="A24" s="3" t="s">
        <v>399</v>
      </c>
      <c r="B24" s="3">
        <f>'06'!AC6+'07'!T9+'08'!T7+'09'!W8</f>
        <v>182</v>
      </c>
      <c r="C24" s="3">
        <f>'06'!AD6+'07'!U9+'08'!U7+'09'!X8</f>
        <v>37</v>
      </c>
      <c r="D24" s="3">
        <f>'06'!AE6+'07'!V9+'08'!V7+'09'!Y8</f>
        <v>6</v>
      </c>
      <c r="E24" s="4">
        <f t="shared" si="0"/>
        <v>5.870967741935484</v>
      </c>
      <c r="F24" s="4"/>
      <c r="G24" s="3">
        <f>'06'!AH6+'07'!Y9+'08'!Y7+'09'!AB8</f>
        <v>0</v>
      </c>
      <c r="H24" s="3">
        <f>'06'!AI6+'07'!Z9+'08'!Z7+'09'!AC8</f>
        <v>0</v>
      </c>
      <c r="I24" s="3">
        <f>'06'!AJ6+'07'!AA9+'08'!AA7+'09'!AD8</f>
        <v>2</v>
      </c>
      <c r="J24" s="3">
        <f>'06'!AK6+'07'!AB9+'08'!AB7+'09'!AE8</f>
        <v>11</v>
      </c>
      <c r="K24" s="3">
        <f>'06'!AL6+'07'!AC9+'08'!AC7+'09'!AF8</f>
        <v>48</v>
      </c>
      <c r="L24" s="3"/>
      <c r="M24" s="6">
        <v>115</v>
      </c>
      <c r="O24" s="3">
        <v>2006</v>
      </c>
      <c r="P24" s="3">
        <v>2009</v>
      </c>
    </row>
    <row r="25" spans="1:16" x14ac:dyDescent="0.25">
      <c r="A25" s="3" t="s">
        <v>12</v>
      </c>
      <c r="B25" s="3">
        <f>'93'!S4+'94'!X7+'95'!S6+'96'!S6+'97'!AF6+'98'!X7+'99'!AG8+'00'!AG5+'01'!AA5+'02'!AE4+'03'!AE6+'04'!Y5+'05'!W21+'11'!AC30</f>
        <v>660</v>
      </c>
      <c r="C25" s="3">
        <f>'93'!T4+'94'!Y7+'95'!T6+'96'!T6+'97'!AG6+'98'!Y7+'99'!AH8+'00'!AH5+'01'!AB5+'02'!AF4+'03'!AF6+'04'!Z5+'05'!X21+'11'!AD30</f>
        <v>147</v>
      </c>
      <c r="D25" s="3">
        <f>'93'!U4+'94'!Z7+'95'!U6+'96'!U6+'97'!AH6+'98'!Z7+'99'!AI8+'00'!AI5+'01'!AC5+'02'!AG4+'03'!AG6+'04'!AA5+'05'!Y21+'11'!AE30</f>
        <v>19</v>
      </c>
      <c r="E25" s="4">
        <f t="shared" si="0"/>
        <v>5.15625</v>
      </c>
      <c r="F25" s="4"/>
      <c r="G25" s="3">
        <f>'93'!X4+'94'!AC7+'95'!X6+'96'!X6+'97'!AK6+'98'!AC7+'99'!AL8+'00'!AL5+'01'!AF5+'02'!AJ4+'03'!AJ6+'04'!AD5+'05'!AB21+'11'!AH30</f>
        <v>0</v>
      </c>
      <c r="H25" s="3">
        <f>'93'!Y4+'94'!AD7+'95'!Y6+'96'!Y6+'97'!AL6+'98'!AD7+'99'!AM8+'00'!AM5+'01'!AG5+'02'!AK4+'03'!AK6+'04'!AE5+'05'!AC21+'11'!AI30</f>
        <v>0</v>
      </c>
      <c r="I25" s="3">
        <f>'93'!Z4+'94'!AE7+'95'!Z6+'96'!Z6+'97'!AM6+'98'!AE7+'99'!AN8+'00'!AN5+'01'!AH5+'02'!AL4+'03'!AL6+'04'!AF5+'05'!AD21+'11'!AJ30</f>
        <v>0</v>
      </c>
      <c r="J25" s="3">
        <f>'93'!AA4+'94'!AF7+'95'!AA6+'96'!AA6+'97'!AN6+'98'!AF7+'99'!AO8+'00'!AO5+'01'!AI5+'02'!AM4+'03'!AM6+'04'!AG5+'05'!AE21+'11'!AK30</f>
        <v>40</v>
      </c>
      <c r="K25" s="3">
        <f>'93'!AB4+'94'!AG7+'95'!AB6+'96'!AB6+'97'!AO6+'98'!AG7+'99'!AP8+'00'!AP5+'01'!AJ5+'02'!AN4+'03'!AN6+'04'!AH5+'05'!AF21+'11'!AL30</f>
        <v>187</v>
      </c>
      <c r="L25" s="3"/>
      <c r="M25" s="6">
        <v>4</v>
      </c>
      <c r="O25" s="3">
        <v>1993</v>
      </c>
      <c r="P25" s="3">
        <v>2011</v>
      </c>
    </row>
    <row r="26" spans="1:16" x14ac:dyDescent="0.25">
      <c r="A26" s="3" t="s">
        <v>728</v>
      </c>
      <c r="B26" s="3">
        <f>'16'!V27+'17'!V6</f>
        <v>213</v>
      </c>
      <c r="C26" s="3">
        <f>'16'!W27+'17'!W6</f>
        <v>10</v>
      </c>
      <c r="D26" s="3">
        <f>'16'!X27+'17'!X6</f>
        <v>1</v>
      </c>
      <c r="E26" s="4">
        <f t="shared" si="0"/>
        <v>23.666666666666668</v>
      </c>
      <c r="F26" s="4"/>
      <c r="G26" s="3">
        <f>'16'!AA27+'17'!AA6</f>
        <v>0</v>
      </c>
      <c r="H26" s="3">
        <f>'16'!AB27+'17'!AB6</f>
        <v>0</v>
      </c>
      <c r="I26" s="3">
        <f>'16'!AC27+'17'!AC6</f>
        <v>4</v>
      </c>
      <c r="J26" s="3">
        <f>'16'!AD27+'17'!AD6</f>
        <v>1</v>
      </c>
      <c r="K26" s="3">
        <f>'16'!AE27+'17'!AE6</f>
        <v>11</v>
      </c>
      <c r="L26" s="3"/>
      <c r="M26" s="6">
        <v>176</v>
      </c>
      <c r="O26" s="3">
        <v>2016</v>
      </c>
      <c r="P26" s="3">
        <v>2017</v>
      </c>
    </row>
    <row r="27" spans="1:16" x14ac:dyDescent="0.25">
      <c r="A27" s="3" t="s">
        <v>271</v>
      </c>
      <c r="B27" s="3">
        <f>'03'!AE7+'04'!Y6+'05'!W4+'06'!AC7+'07'!T36+'08'!T32</f>
        <v>138</v>
      </c>
      <c r="C27" s="3">
        <f>'03'!AF7+'04'!Z6+'05'!X4+'06'!AD7+'07'!U36+'08'!U32</f>
        <v>27</v>
      </c>
      <c r="D27" s="3">
        <f>'03'!AG7+'04'!AA6+'05'!Y4+'06'!AE7+'07'!V36+'08'!V32</f>
        <v>6</v>
      </c>
      <c r="E27" s="4">
        <f t="shared" si="0"/>
        <v>6.5714285714285712</v>
      </c>
      <c r="F27" s="4"/>
      <c r="G27" s="3">
        <f>'03'!AJ7+'04'!AD6+'05'!AB4+'06'!AH7+'07'!Y36+'08'!Y32</f>
        <v>0</v>
      </c>
      <c r="H27" s="3">
        <f>'03'!AK7+'04'!AE6+'05'!AC4+'06'!AI7+'07'!Z36+'08'!Z32</f>
        <v>0</v>
      </c>
      <c r="I27" s="3">
        <f>'03'!AL7+'04'!AF6+'05'!AD4+'06'!AJ7+'07'!AA36+'08'!AA32</f>
        <v>1</v>
      </c>
      <c r="J27" s="3">
        <f>'03'!AM7+'04'!AG6+'05'!AE4+'06'!AK7+'07'!AB36+'08'!AB32</f>
        <v>28</v>
      </c>
      <c r="K27" s="3">
        <f>'03'!AN7+'04'!AH6+'05'!AF4+'06'!AL7+'07'!AC36+'08'!AC32</f>
        <v>55</v>
      </c>
      <c r="L27" s="3"/>
      <c r="M27" s="6">
        <v>98</v>
      </c>
      <c r="O27" s="3">
        <v>2003</v>
      </c>
      <c r="P27" s="3">
        <v>2008</v>
      </c>
    </row>
    <row r="28" spans="1:16" x14ac:dyDescent="0.25">
      <c r="A28" s="3" t="s">
        <v>115</v>
      </c>
      <c r="B28" s="3">
        <f>'01'!AA27+'02'!AE5+'03'!AE8+'05'!W5+'06'!AC8+'07'!T10+'08'!T8+'09'!W9+'10'!AE7+'11'!AC9+'12'!R30</f>
        <v>1087</v>
      </c>
      <c r="C28" s="3">
        <f>'01'!AB27+'02'!AF5+'03'!AF8+'05'!X5+'06'!AD8+'07'!U10+'08'!U8+'09'!X9+'10'!AF7+'11'!AD9+'12'!S30</f>
        <v>118</v>
      </c>
      <c r="D28" s="3">
        <f>'01'!AC27+'02'!AG5+'03'!AG8+'05'!Y5+'06'!AE8+'07'!V10+'08'!V8+'09'!Y9+'10'!AG7+'11'!AE9+'12'!T30</f>
        <v>29</v>
      </c>
      <c r="E28" s="4">
        <f t="shared" si="0"/>
        <v>12.213483146067416</v>
      </c>
      <c r="F28" s="4"/>
      <c r="G28" s="3">
        <f>'01'!AF27+'02'!AJ5+'03'!AJ8+'05'!AB5+'06'!AH8+'07'!Y10+'08'!Y8+'09'!AB9+'10'!AJ7+'11'!AH9+'12'!W30</f>
        <v>0</v>
      </c>
      <c r="H28" s="3">
        <f>'01'!AG27+'02'!AK5+'03'!AK8+'05'!AC5+'06'!AI8+'07'!Z10+'08'!Z8+'09'!AC9+'10'!AK7+'11'!AI9+'12'!X30</f>
        <v>1</v>
      </c>
      <c r="I28" s="3">
        <f>'01'!AH27+'02'!AL5+'03'!AL8+'05'!AD5+'06'!AJ8+'07'!AA10+'08'!AA8+'09'!AD9+'10'!AL7+'11'!AJ9+'12'!Y30</f>
        <v>7</v>
      </c>
      <c r="J28" s="3">
        <f>'01'!AI27+'02'!AM5+'03'!AM8+'05'!AE5+'06'!AK8+'07'!AB10+'08'!AB8+'09'!AE9+'10'!AM7+'11'!AK9+'12'!Z30</f>
        <v>58</v>
      </c>
      <c r="K28" s="3">
        <f>'01'!AJ27+'02'!AN5+'03'!AN8+'05'!AF5+'06'!AL8+'07'!AC10+'08'!AC8+'09'!AF9+'10'!AN7+'11'!AL9+'12'!AA30</f>
        <v>176</v>
      </c>
      <c r="L28" s="3"/>
      <c r="M28" s="6">
        <v>94</v>
      </c>
      <c r="O28" s="3">
        <v>2001</v>
      </c>
      <c r="P28" s="3">
        <v>2012</v>
      </c>
    </row>
    <row r="29" spans="1:16" x14ac:dyDescent="0.25">
      <c r="A29" s="3" t="s">
        <v>974</v>
      </c>
      <c r="B29" s="3">
        <f>'24'!V9+'25'!W9</f>
        <v>418</v>
      </c>
      <c r="C29" s="3">
        <f>'24'!W9+'25'!X9</f>
        <v>37</v>
      </c>
      <c r="D29" s="3">
        <f>'24'!X9+'25'!Y9</f>
        <v>5</v>
      </c>
      <c r="E29" s="4">
        <f t="shared" si="0"/>
        <v>13.0625</v>
      </c>
      <c r="F29" s="4"/>
      <c r="G29" s="3">
        <f>'24'!AA9+'25'!AB9</f>
        <v>0</v>
      </c>
      <c r="H29" s="3">
        <f>'24'!AB9+'25'!AC9</f>
        <v>1</v>
      </c>
      <c r="I29" s="3">
        <f>'24'!AC9+'25'!AD9</f>
        <v>4</v>
      </c>
      <c r="J29" s="3">
        <f>'24'!AD9+'25'!AE9</f>
        <v>5</v>
      </c>
      <c r="K29" s="3">
        <f>'24'!AE9+'25'!AF9</f>
        <v>42</v>
      </c>
      <c r="L29" s="3"/>
      <c r="M29" s="6">
        <v>236</v>
      </c>
      <c r="O29" s="3">
        <v>2024</v>
      </c>
      <c r="P29" s="3"/>
    </row>
    <row r="30" spans="1:16" x14ac:dyDescent="0.25">
      <c r="A30" s="3" t="s">
        <v>495</v>
      </c>
      <c r="B30" s="3">
        <f>'99'!AG9+'00'!AG7+'01'!AA6+'02'!AE6+'03'!AE9+'04'!Y7+'05'!W6+'06'!AC9+'07'!T11+'08'!T9+'09'!W10+'10'!AE32+'13'!Y28+'17'!V24</f>
        <v>856</v>
      </c>
      <c r="C30" s="3">
        <f>'99'!AH9+'00'!AH7+'01'!AB6+'02'!AF6+'03'!AF9+'04'!Z7+'05'!X6+'06'!AD9+'07'!U11+'08'!U9+'09'!X10+'10'!AF32+'13'!Z28+'17'!W24</f>
        <v>98</v>
      </c>
      <c r="D30" s="3">
        <f>'99'!AI9+'00'!AI7+'01'!AC6+'02'!AG6+'03'!AG9+'04'!AA7+'05'!Y6+'06'!AE9+'07'!V11+'08'!V9+'09'!Y10+'10'!AG32+'13'!AA28+'17'!X24</f>
        <v>51</v>
      </c>
      <c r="E30" s="4">
        <f t="shared" si="0"/>
        <v>18.212765957446809</v>
      </c>
      <c r="F30" s="4"/>
      <c r="G30" s="3">
        <f>'99'!AL9+'00'!AL7+'01'!AF6+'02'!AJ6+'03'!AJ9+'04'!AD7+'05'!AB6+'06'!AH9+'07'!Y11+'08'!Y9+'09'!AB10+'10'!AJ32+'13'!AD28+'17'!AA24</f>
        <v>0</v>
      </c>
      <c r="H30" s="3">
        <f>'99'!AM9+'00'!AM7+'01'!AG6+'02'!AK6+'03'!AK9+'04'!AE7+'05'!AC6+'06'!AI9+'07'!Z11+'08'!Z9+'09'!AC10+'10'!AK32+'13'!AE28+'17'!AB24</f>
        <v>0</v>
      </c>
      <c r="I30" s="3">
        <f>'99'!AN9+'00'!AN7+'01'!AH6+'02'!AL6+'03'!AL9+'04'!AF7+'05'!AD6+'06'!AJ9+'07'!AA11+'08'!AA9+'09'!AD10+'10'!AL32+'13'!AF28+'17'!AC24</f>
        <v>6</v>
      </c>
      <c r="J30" s="3">
        <f>'99'!AO9+'00'!AO7+'01'!AI6+'02'!AM6+'03'!AM9+'04'!AG7+'05'!AE6+'06'!AK9+'07'!AB11+'08'!AB9+'09'!AE10+'10'!AM32+'13'!AG28+'17'!AD24</f>
        <v>96</v>
      </c>
      <c r="K30" s="3">
        <f>'99'!AP9+'00'!AP7+'01'!AJ6+'02'!AN6+'03'!AN9+'04'!AH7+'05'!AF6+'06'!AL9+'07'!AC11+'08'!AC9+'09'!AF10+'10'!AN32+'13'!AH28+'17'!AE24</f>
        <v>194</v>
      </c>
      <c r="L30" s="3"/>
      <c r="M30" s="6">
        <v>85</v>
      </c>
      <c r="O30" s="3">
        <v>1999</v>
      </c>
      <c r="P30" s="3">
        <v>2017</v>
      </c>
    </row>
    <row r="31" spans="1:16" x14ac:dyDescent="0.25">
      <c r="A31" s="3" t="s">
        <v>496</v>
      </c>
      <c r="B31" s="3">
        <f>'96'!S8+'97'!AF7+'98'!X8+'99'!AG10+'00'!AG8+'01'!AA7+'02'!AE7+'03'!AE10+'04'!Y8+'05'!W7+'06'!AC10+'07'!T12+'08'!T10+'09'!W11+'10'!AE8+'11'!AC10+'12'!R8+'13'!Y8</f>
        <v>5646</v>
      </c>
      <c r="C31" s="3">
        <f>'96'!T8+'97'!AG7+'98'!Y8+'99'!AH10+'00'!AH8+'01'!AB7+'02'!AF7+'03'!AF10+'04'!Z8+'05'!X7+'06'!AD10+'07'!U12+'08'!U10+'09'!X11+'10'!AF8+'11'!AD10+'12'!S8+'13'!Z8</f>
        <v>277</v>
      </c>
      <c r="D31" s="3">
        <f>'96'!U8+'97'!AH7+'98'!Z8+'99'!AI10+'00'!AI8+'01'!AC7+'02'!AG7+'03'!AG10+'04'!AA8+'05'!Y7+'06'!AE10+'07'!V12+'08'!V10+'09'!Y11+'10'!AG8+'11'!AE10+'12'!T8+'13'!AA8</f>
        <v>39</v>
      </c>
      <c r="E31" s="4">
        <f t="shared" si="0"/>
        <v>23.722689075630253</v>
      </c>
      <c r="F31" s="4"/>
      <c r="G31" s="3">
        <f>'96'!X8+'97'!AK7+'98'!AC8+'99'!AL10+'00'!AL8+'01'!AF7+'02'!AJ7+'03'!AJ10+'04'!AD8+'05'!AB7+'06'!AH10+'07'!Y12+'08'!Y10+'09'!AB11+'10'!AJ8+'11'!AH10+'12'!W8+'13'!AD8</f>
        <v>2</v>
      </c>
      <c r="H31" s="3">
        <f>'96'!Y8+'97'!AL7+'98'!AD8+'99'!AM10+'00'!AM8+'01'!AG7+'02'!AK7+'03'!AK10+'04'!AE8+'05'!AC7+'06'!AI10+'07'!Z12+'08'!Z10+'09'!AC11+'10'!AK8+'11'!AI10+'12'!X8+'13'!AE8</f>
        <v>27</v>
      </c>
      <c r="I31" s="3">
        <f>'96'!Z8+'97'!AM7+'98'!AE8+'99'!AN10+'00'!AN8+'01'!AH7+'02'!AL7+'03'!AL10+'04'!AF8+'05'!AD7+'06'!AJ10+'07'!AA12+'08'!AA10+'09'!AD11+'10'!AL8+'11'!AJ10+'12'!Y8+'13'!AF8</f>
        <v>58</v>
      </c>
      <c r="J31" s="3">
        <f>'96'!AA8+'97'!AN7+'98'!AF8+'99'!AO10+'00'!AO8+'01'!AI7+'02'!AM7+'03'!AM10+'04'!AG8+'05'!AE7+'06'!AK10+'07'!AB12+'08'!AB10+'09'!AE11+'10'!AM8+'11'!AK10+'12'!Z8+'13'!AG8</f>
        <v>13</v>
      </c>
      <c r="K31" s="3">
        <f>'96'!AB8+'97'!AO7+'98'!AG8+'99'!AP10+'00'!AP8+'01'!AJ7+'02'!AN7+'03'!AN10+'04'!AH8+'05'!AF7+'06'!AL10+'07'!AC12+'08'!AC10+'09'!AF11+'10'!AN8+'11'!AL10+'12'!AA8+'13'!AH8</f>
        <v>290</v>
      </c>
      <c r="L31" s="3"/>
      <c r="M31" s="6">
        <v>56</v>
      </c>
      <c r="O31" s="3">
        <v>1996</v>
      </c>
      <c r="P31" s="3">
        <v>2013</v>
      </c>
    </row>
    <row r="32" spans="1:16" x14ac:dyDescent="0.25">
      <c r="A32" s="3" t="s">
        <v>173</v>
      </c>
      <c r="B32" s="3">
        <f>'94'!X9+'95'!S7+'96'!S9</f>
        <v>226</v>
      </c>
      <c r="C32" s="3">
        <f>'94'!Y9+'95'!T7+'96'!T9</f>
        <v>29</v>
      </c>
      <c r="D32" s="3">
        <f>'94'!Z9+'95'!U7+'96'!U9</f>
        <v>1</v>
      </c>
      <c r="E32" s="4">
        <f t="shared" si="0"/>
        <v>8.0714285714285712</v>
      </c>
      <c r="F32" s="4"/>
      <c r="G32" s="3">
        <f>'94'!AC9+'95'!X7+'96'!X9</f>
        <v>0</v>
      </c>
      <c r="H32" s="3">
        <f>'94'!AD9+'95'!Y7+'96'!Y9</f>
        <v>0</v>
      </c>
      <c r="I32" s="3">
        <f>'94'!AE9+'95'!Z7+'96'!Z9</f>
        <v>2</v>
      </c>
      <c r="J32" s="3">
        <f>'94'!AF9+'95'!AA7+'96'!AA9</f>
        <v>1</v>
      </c>
      <c r="K32" s="3">
        <f>'94'!AG9+'95'!AB7+'96'!AB9</f>
        <v>30</v>
      </c>
      <c r="L32" s="3"/>
      <c r="M32" s="6">
        <v>29</v>
      </c>
      <c r="O32" s="3">
        <v>1994</v>
      </c>
      <c r="P32" s="3">
        <v>1996</v>
      </c>
    </row>
    <row r="33" spans="1:16" x14ac:dyDescent="0.25">
      <c r="A33" s="3" t="s">
        <v>104</v>
      </c>
      <c r="B33" s="3">
        <f>'01'!AA8+'02'!AE8+'03'!AE11+'04'!Y9+'05'!W8+'06'!AC11+'07'!T13+'08'!T11+'09'!W12+'10'!AE9+'11'!AC11+'15'!S29+'17'!V25+'18'!X26+'19'!Y8+'25'!W30</f>
        <v>1629</v>
      </c>
      <c r="C33" s="3">
        <f>'01'!AB8+'02'!AF8+'03'!AF11+'04'!Z9+'05'!X8+'06'!AD11+'07'!U13+'08'!U11+'09'!X12+'10'!AF9+'11'!AD11+'15'!T29+'17'!W25+'18'!Y26+'19'!Z8+'25'!X30</f>
        <v>108</v>
      </c>
      <c r="D33" s="3">
        <f>'01'!AC8+'02'!AG8+'03'!AG11+'04'!AA9+'05'!Y8+'06'!AE11+'07'!V13+'08'!V11+'09'!Y12+'10'!AG9+'11'!AE11+'15'!U29+'17'!X25+'18'!Z26+'19'!AA8+'25'!Y30</f>
        <v>14</v>
      </c>
      <c r="E33" s="4">
        <f t="shared" si="0"/>
        <v>17.329787234042552</v>
      </c>
      <c r="F33" s="4"/>
      <c r="G33" s="3">
        <f>'01'!AF8+'02'!AJ8+'03'!AJ11+'04'!AD9+'05'!AB8+'06'!AH11+'07'!Y13+'08'!Y11+'09'!AB12+'10'!AJ9+'11'!AH11+'15'!X29+'17'!AA25+'18'!AC26+'19'!AD8+'25'!AB30</f>
        <v>0</v>
      </c>
      <c r="H33" s="3">
        <f>'01'!AG8+'02'!AK8+'03'!AK11+'04'!AE9+'05'!AC8+'06'!AI11+'07'!Z13+'08'!Z11+'09'!AC12+'10'!AK9+'11'!AI11+'15'!Y29+'17'!AB25+'18'!AD26+'19'!AE8+'25'!AC30</f>
        <v>3</v>
      </c>
      <c r="I33" s="3">
        <f>'01'!AH8+'02'!AL8+'03'!AL11+'04'!AF9+'05'!AD8+'06'!AJ11+'07'!AA13+'08'!AA11+'09'!AD12+'10'!AL9+'11'!AJ11+'15'!Z29+'17'!AC25+'18'!AE26+'19'!AF8+'25'!AD30</f>
        <v>18</v>
      </c>
      <c r="J33" s="3">
        <f>'01'!AI8+'02'!AM8+'03'!AM11+'04'!AG9+'05'!AE8+'06'!AK11+'07'!AB13+'08'!AB11+'09'!AE12+'10'!AM9+'11'!AK11+'15'!AA29+'17'!AD25+'18'!AF26+'19'!AG8+'25'!AE30</f>
        <v>14</v>
      </c>
      <c r="K33" s="3">
        <f>'01'!AJ8+'02'!AN8+'03'!AN11+'04'!AH9+'05'!AF8+'06'!AL11+'07'!AC13+'08'!AC11+'09'!AF12+'10'!AN9+'11'!AL11+'15'!AB29+'17'!AE25+'18'!AG26+'19'!AH8+'25'!AF30</f>
        <v>122</v>
      </c>
      <c r="L33" s="3"/>
      <c r="M33" s="6">
        <v>91</v>
      </c>
      <c r="O33" s="3">
        <v>2001</v>
      </c>
      <c r="P33" s="3"/>
    </row>
    <row r="34" spans="1:16" x14ac:dyDescent="0.25">
      <c r="A34" s="3" t="s">
        <v>105</v>
      </c>
      <c r="B34" s="3">
        <f>'01'!AA9+'02'!AE9+'03'!AE12+'04'!Y10+'05'!W9+'06'!AC12+'07'!T14+'08'!T12+'09'!W13+'10'!AE33</f>
        <v>3438</v>
      </c>
      <c r="C34" s="3">
        <f>'01'!AB9+'02'!AF9+'03'!AF12+'04'!Z10+'05'!X9+'06'!AD12+'07'!U14+'08'!U12+'09'!X13+'10'!AF33</f>
        <v>150</v>
      </c>
      <c r="D34" s="3">
        <f>'01'!AC9+'02'!AG9+'03'!AG12+'04'!AA10+'05'!Y9+'06'!AE12+'07'!V14+'08'!V12+'09'!Y13+'10'!AG33</f>
        <v>39</v>
      </c>
      <c r="E34" s="4">
        <f t="shared" si="0"/>
        <v>30.972972972972972</v>
      </c>
      <c r="F34" s="4"/>
      <c r="G34" s="3">
        <f>'01'!AF9+'02'!AJ9+'03'!AJ12+'04'!AD10+'05'!AB9+'06'!AH12+'07'!Y14+'08'!Y12+'09'!AB13+'10'!AJ33</f>
        <v>3</v>
      </c>
      <c r="H34" s="3">
        <f>'01'!AG9+'02'!AK9+'03'!AK12+'04'!AE10+'05'!AC9+'06'!AI12+'07'!Z14+'08'!Z12+'09'!AC13+'10'!AK33</f>
        <v>14</v>
      </c>
      <c r="I34" s="3">
        <f>'01'!AH9+'02'!AL9+'03'!AL12+'04'!AF10+'05'!AD9+'06'!AJ12+'07'!AA14+'08'!AA12+'09'!AD13+'10'!AL33</f>
        <v>38</v>
      </c>
      <c r="J34" s="3">
        <f>'01'!AI9+'02'!AM9+'03'!AM12+'04'!AG10+'05'!AE9+'06'!AK12+'07'!AB14+'08'!AB12+'09'!AE13+'10'!AM33</f>
        <v>11</v>
      </c>
      <c r="K34" s="3">
        <f>'01'!AJ9+'02'!AN9+'03'!AN12+'04'!AH10+'05'!AF9+'06'!AL12+'07'!AC14+'08'!AC12+'09'!AF13+'10'!AN33</f>
        <v>161</v>
      </c>
      <c r="L34" s="3"/>
      <c r="M34" s="6">
        <v>90</v>
      </c>
      <c r="O34" s="3">
        <v>2001</v>
      </c>
      <c r="P34" s="3">
        <v>2010</v>
      </c>
    </row>
    <row r="35" spans="1:16" x14ac:dyDescent="0.25">
      <c r="A35" s="3" t="s">
        <v>943</v>
      </c>
      <c r="B35" s="3">
        <f>'23'!AB33+'24'!V10+'25'!W10</f>
        <v>114</v>
      </c>
      <c r="C35" s="3">
        <f>'23'!AC33+'24'!W10+'25'!X10</f>
        <v>9</v>
      </c>
      <c r="D35" s="3">
        <f>'23'!AD33+'24'!X10+'25'!Y10</f>
        <v>1</v>
      </c>
      <c r="E35" s="4">
        <f t="shared" si="0"/>
        <v>14.25</v>
      </c>
      <c r="F35" s="4"/>
      <c r="G35" s="3">
        <f>'23'!AG33+'24'!AA10+'25'!AB10</f>
        <v>0</v>
      </c>
      <c r="H35" s="3">
        <f>'23'!AH33+'24'!AB10+'25'!AC10</f>
        <v>0</v>
      </c>
      <c r="I35" s="3">
        <f>'23'!AI33+'24'!AC10+'25'!AD10</f>
        <v>1</v>
      </c>
      <c r="J35" s="3">
        <f>'23'!AJ33+'24'!AD10+'25'!AE10</f>
        <v>3</v>
      </c>
      <c r="K35" s="3">
        <f>'23'!AK33+'24'!AE10+'25'!AF10</f>
        <v>12</v>
      </c>
      <c r="L35" s="3"/>
      <c r="M35" s="6">
        <v>231</v>
      </c>
      <c r="O35" s="3">
        <v>2023</v>
      </c>
      <c r="P35" s="3"/>
    </row>
    <row r="36" spans="1:16" x14ac:dyDescent="0.25">
      <c r="A36" s="3" t="s">
        <v>1004</v>
      </c>
      <c r="B36" s="3">
        <f>'25'!W31</f>
        <v>20</v>
      </c>
      <c r="C36" s="3">
        <f>'25'!X31</f>
        <v>1</v>
      </c>
      <c r="D36" s="3">
        <f>'25'!Y31</f>
        <v>0</v>
      </c>
      <c r="E36" s="4"/>
      <c r="F36" s="4"/>
      <c r="G36" s="3">
        <f>'25'!AB31</f>
        <v>0</v>
      </c>
      <c r="H36" s="3">
        <f>'25'!AC31</f>
        <v>0</v>
      </c>
      <c r="I36" s="3">
        <f>'25'!AD31</f>
        <v>0</v>
      </c>
      <c r="J36" s="3">
        <f>'25'!AE31</f>
        <v>0</v>
      </c>
      <c r="K36" s="3">
        <f>'25'!AF31</f>
        <v>1</v>
      </c>
      <c r="L36" s="3"/>
      <c r="M36" s="6">
        <v>249</v>
      </c>
      <c r="O36" s="3">
        <v>2025</v>
      </c>
      <c r="P36" s="3"/>
    </row>
    <row r="37" spans="1:16" x14ac:dyDescent="0.25">
      <c r="A37" s="3" t="s">
        <v>497</v>
      </c>
      <c r="B37" s="3">
        <f>'93'!S5+'94'!X10+'95'!S20</f>
        <v>253</v>
      </c>
      <c r="C37" s="3">
        <f>'93'!T5+'94'!Y10+'95'!T20</f>
        <v>20</v>
      </c>
      <c r="D37" s="3">
        <f>'93'!U5+'94'!Z10+'95'!U20</f>
        <v>3</v>
      </c>
      <c r="E37" s="4">
        <f t="shared" si="0"/>
        <v>14.882352941176471</v>
      </c>
      <c r="F37" s="4"/>
      <c r="G37" s="3">
        <f>'93'!X5+'94'!AC10+'95'!X20</f>
        <v>0</v>
      </c>
      <c r="H37" s="3">
        <f>'93'!Y5+'94'!AD10+'95'!Y20</f>
        <v>0</v>
      </c>
      <c r="I37" s="3">
        <f>'93'!Z5+'94'!AE10+'95'!Z20</f>
        <v>3</v>
      </c>
      <c r="J37" s="3">
        <f>'93'!AA5+'94'!AF10+'95'!AA20</f>
        <v>0</v>
      </c>
      <c r="K37" s="3">
        <f>'93'!AB5+'94'!AG10+'95'!AB20</f>
        <v>20</v>
      </c>
      <c r="L37" s="3"/>
      <c r="M37" s="6">
        <v>2</v>
      </c>
      <c r="O37" s="3">
        <v>1993</v>
      </c>
      <c r="P37" s="3">
        <v>1995</v>
      </c>
    </row>
    <row r="38" spans="1:16" x14ac:dyDescent="0.25">
      <c r="A38" s="3" t="s">
        <v>398</v>
      </c>
      <c r="B38" s="3">
        <f>'07'!T15+'08'!T13+'09'!W14+'10'!AE10+'12'!R31</f>
        <v>574</v>
      </c>
      <c r="C38" s="3">
        <f>'07'!U15+'08'!U13+'09'!X14+'10'!AF10+'12'!S31</f>
        <v>40</v>
      </c>
      <c r="D38" s="3">
        <f>'07'!V15+'08'!V13+'09'!Y14+'10'!AG10+'12'!T31</f>
        <v>9</v>
      </c>
      <c r="E38" s="4">
        <f t="shared" si="0"/>
        <v>18.516129032258064</v>
      </c>
      <c r="F38" s="4"/>
      <c r="G38" s="3">
        <f>'07'!Y15+'08'!Y13+'09'!AB14+'10'!AJ10+'12'!W31</f>
        <v>0</v>
      </c>
      <c r="H38" s="3">
        <f>'07'!Z15+'08'!Z13+'09'!AC14+'10'!AK10+'12'!X31</f>
        <v>0</v>
      </c>
      <c r="I38" s="3">
        <f>'07'!AA15+'08'!AA13+'09'!AD14+'10'!AL10+'12'!Y31</f>
        <v>9</v>
      </c>
      <c r="J38" s="3">
        <f>'07'!AB15+'08'!AB13+'09'!AE14+'10'!AM10+'12'!Z31</f>
        <v>7</v>
      </c>
      <c r="K38" s="3">
        <f>'07'!AC15+'08'!AC13+'09'!AF14+'10'!AN10+'12'!AA31</f>
        <v>47</v>
      </c>
      <c r="L38" s="3"/>
      <c r="M38" s="6">
        <v>121</v>
      </c>
      <c r="O38" s="3">
        <v>2007</v>
      </c>
      <c r="P38" s="3">
        <v>2010</v>
      </c>
    </row>
    <row r="39" spans="1:16" x14ac:dyDescent="0.25">
      <c r="A39" s="3" t="s">
        <v>901</v>
      </c>
      <c r="B39" s="3">
        <f>'22'!AB10+'23'!AB11</f>
        <v>821</v>
      </c>
      <c r="C39" s="3">
        <f>'22'!AC10+'23'!AC11</f>
        <v>32</v>
      </c>
      <c r="D39" s="3">
        <f>'22'!AD10+'23'!AD11</f>
        <v>4</v>
      </c>
      <c r="E39" s="4">
        <f t="shared" si="0"/>
        <v>29.321428571428573</v>
      </c>
      <c r="F39" s="4"/>
      <c r="G39" s="3">
        <f>'22'!AG10+'23'!AG11</f>
        <v>0</v>
      </c>
      <c r="H39" s="3">
        <f>'22'!AH10+'23'!AH11</f>
        <v>6</v>
      </c>
      <c r="I39" s="3">
        <f>'22'!AI10+'23'!AI11</f>
        <v>9</v>
      </c>
      <c r="J39" s="3">
        <f>'22'!AJ10+'23'!AJ11</f>
        <v>1</v>
      </c>
      <c r="K39" s="3">
        <f>'22'!AK10+'23'!AK11</f>
        <v>33</v>
      </c>
      <c r="L39" s="3"/>
      <c r="M39" s="6">
        <v>213</v>
      </c>
      <c r="O39" s="3">
        <v>2022</v>
      </c>
      <c r="P39" s="3">
        <v>2023</v>
      </c>
    </row>
    <row r="40" spans="1:16" x14ac:dyDescent="0.25">
      <c r="A40" s="3" t="s">
        <v>368</v>
      </c>
      <c r="B40" s="3">
        <f>'06'!AC13+'07'!T16+'08'!T14+'09'!W15+'10'!AE11+'11'!AC12+'12'!R9+'13'!Y10+'14'!U8+'15'!S9+'16'!V8+'17'!V7+'18'!X27+'19'!Y30+'20'!Y21+'21'!W10+'22'!AB11</f>
        <v>2692</v>
      </c>
      <c r="C40" s="3">
        <f>'06'!AD13+'07'!U16+'08'!U14+'09'!X15+'10'!AF11+'11'!AD12+'12'!S9+'13'!Z10+'14'!V8+'15'!T9+'16'!W8+'17'!W7+'18'!Y27+'19'!Z30+'20'!Z21+'21'!X10+'22'!AC11</f>
        <v>190</v>
      </c>
      <c r="D40" s="3">
        <f>'06'!AE13+'07'!V16+'08'!V14+'09'!Y15+'10'!AG11+'11'!AE12+'12'!T9+'13'!AA10+'14'!W8+'15'!U9+'16'!X8+'17'!X7+'18'!Z27+'19'!AA30+'20'!AA21+'21'!Y10+'22'!AD11</f>
        <v>26</v>
      </c>
      <c r="E40" s="4">
        <f>B40/(C40-D40)</f>
        <v>16.414634146341463</v>
      </c>
      <c r="F40" s="4"/>
      <c r="G40" s="3">
        <f>'06'!AH13+'07'!Y16+'08'!Y14+'09'!AB15+'10'!AJ11+'11'!AH12+'12'!W9+'13'!AD10+'14'!Z8+'15'!X9+'16'!AA8+'17'!AA7+'18'!AC27+'19'!AD30+'20'!AD21+'21'!AB10+'22'!AG11</f>
        <v>0</v>
      </c>
      <c r="H40" s="3">
        <f>'06'!AI13+'07'!Z16+'08'!Z14+'09'!AC15+'10'!AK11+'11'!AI12+'12'!X9+'13'!AE10+'14'!AA8+'15'!Y9+'16'!AB8+'17'!AB7+'18'!AD27+'19'!AE30+'20'!AE21+'21'!AC10+'22'!AH11</f>
        <v>7</v>
      </c>
      <c r="I40" s="3">
        <f>'06'!AJ13+'07'!AA16+'08'!AA14+'09'!AD15+'10'!AL11+'11'!AJ12+'12'!Y9+'13'!AF10+'14'!AB8+'15'!Z9+'16'!AC8+'17'!AC7+'18'!AE27+'19'!AF30+'20'!AF21+'21'!AD10+'22'!AI11</f>
        <v>29</v>
      </c>
      <c r="J40" s="3">
        <f>'06'!AK13+'07'!AB16+'08'!AB14+'09'!AE15+'10'!AM11+'11'!AK12+'12'!Z9+'13'!AG10+'14'!AC8+'15'!AA9+'16'!AD8+'17'!AD7+'18'!AF27+'19'!AG30+'20'!AG21+'21'!AE10+'22'!AJ11</f>
        <v>14</v>
      </c>
      <c r="K40" s="3">
        <f>'06'!AL13+'07'!AC16+'08'!AC14+'09'!AF15+'10'!AN11+'11'!AL12+'12'!AA9+'13'!AH10+'14'!AD8+'15'!AB9+'16'!AE8+'17'!AE7+'18'!AG27+'19'!AH30+'20'!AH21+'21'!AF10+'22'!AK11</f>
        <v>204</v>
      </c>
      <c r="L40" s="3"/>
      <c r="M40" s="6">
        <v>110</v>
      </c>
      <c r="O40" s="3">
        <v>2006</v>
      </c>
      <c r="P40" s="3">
        <v>2022</v>
      </c>
    </row>
    <row r="41" spans="1:16" x14ac:dyDescent="0.25">
      <c r="A41" s="3" t="s">
        <v>498</v>
      </c>
      <c r="B41" s="3">
        <f>'94'!X11+'95'!S8</f>
        <v>182</v>
      </c>
      <c r="C41" s="3">
        <f>'94'!Y11+'95'!T8</f>
        <v>16</v>
      </c>
      <c r="D41" s="3">
        <f>'94'!Z11+'95'!U8</f>
        <v>6</v>
      </c>
      <c r="E41" s="4">
        <f t="shared" si="0"/>
        <v>18.2</v>
      </c>
      <c r="F41" s="4"/>
      <c r="G41" s="3">
        <f>'94'!AC11+'95'!X8</f>
        <v>0</v>
      </c>
      <c r="H41" s="3">
        <f>'94'!AD11+'95'!Y8</f>
        <v>0</v>
      </c>
      <c r="I41" s="3">
        <f>'94'!AE11+'95'!Z8</f>
        <v>1</v>
      </c>
      <c r="J41" s="3">
        <f>'94'!AF11+'95'!AA8</f>
        <v>6</v>
      </c>
      <c r="K41" s="3">
        <f>'94'!AG11+'95'!AB8</f>
        <v>22</v>
      </c>
      <c r="L41" s="3"/>
      <c r="M41" s="6">
        <v>32</v>
      </c>
      <c r="O41" s="3">
        <v>1994</v>
      </c>
      <c r="P41" s="3">
        <v>1995</v>
      </c>
    </row>
    <row r="42" spans="1:16" x14ac:dyDescent="0.25">
      <c r="A42" s="3" t="s">
        <v>803</v>
      </c>
      <c r="B42" s="3">
        <f>'19'!Y9+'20'!Y6+'21'!W11+'22'!AB12+'23'!AB12+'24'!V12+'25'!W11</f>
        <v>1594</v>
      </c>
      <c r="C42" s="3">
        <f>'19'!Z9+'20'!Z6+'21'!X11+'22'!AC12+'23'!AC12+'24'!W12+'25'!X11</f>
        <v>118</v>
      </c>
      <c r="D42" s="3">
        <f>'19'!AA9+'20'!AA6+'21'!Y11+'22'!AD12+'23'!AD12+'24'!X12+'25'!Y11</f>
        <v>22</v>
      </c>
      <c r="E42" s="4">
        <f t="shared" si="0"/>
        <v>16.604166666666668</v>
      </c>
      <c r="F42" s="4"/>
      <c r="G42" s="3">
        <f>'19'!AD9+'20'!AD6+'21'!AB11+'22'!AG12+'23'!AG12+'24'!AA12+'25'!AB11</f>
        <v>0</v>
      </c>
      <c r="H42" s="3">
        <f>'19'!AE9+'20'!AE6+'21'!AC11+'22'!AH12+'23'!AH12+'24'!AB12+'25'!AC11</f>
        <v>1</v>
      </c>
      <c r="I42" s="3">
        <f>'19'!AF9+'20'!AF6+'21'!AD11+'22'!AI12+'23'!AI12+'24'!AC12+'25'!AD11</f>
        <v>26</v>
      </c>
      <c r="J42" s="3">
        <f>'19'!AG9+'20'!AG6+'21'!AE11+'22'!AJ12+'23'!AJ12+'24'!AD12+'25'!AE11</f>
        <v>14</v>
      </c>
      <c r="K42" s="3">
        <f>'19'!AH9+'20'!AH6+'21'!AF11+'22'!AK12+'23'!AK12+'24'!AE12+'25'!AF11</f>
        <v>132</v>
      </c>
      <c r="L42" s="3"/>
      <c r="M42" s="6">
        <v>194</v>
      </c>
      <c r="O42" s="3">
        <v>2019</v>
      </c>
      <c r="P42" s="3"/>
    </row>
    <row r="43" spans="1:16" x14ac:dyDescent="0.25">
      <c r="A43" s="3" t="s">
        <v>13</v>
      </c>
      <c r="B43" s="3">
        <f>'96'!S28+'97'!AF8+'98'!X9+'99'!AG11+'00'!AG9+'01'!AA10+'02'!AE10+'03'!AE13+'04'!Y11+'05'!W10+'06'!AC14+'07'!T17+'08'!T15+'09'!W16+'10'!AE12+'11'!AC13+'12'!R10+'13'!Y11+'14'!U9+'15'!S10+'16'!V9+'17'!V8+'18'!X8+'19'!Y10+'20'!Y7+'21'!W12+'22'!AB13+'24'!V31+'25'!W33</f>
        <v>2527</v>
      </c>
      <c r="C43" s="3">
        <f>'96'!T28+'97'!AG8+'98'!Y9+'99'!AH11+'00'!AH9+'01'!AB10+'02'!AF10+'03'!AF13+'04'!Z11+'05'!X10+'06'!AD14+'07'!U17+'08'!U15+'09'!X16+'10'!AF12+'11'!AD13+'12'!S10+'13'!Z11+'14'!V9+'15'!T10+'16'!W9+'17'!W8+'18'!Y8+'19'!Z10+'20'!Z7+'21'!X12+'22'!AC13+'24'!W31+'25'!X33</f>
        <v>376</v>
      </c>
      <c r="D43" s="3">
        <f>'96'!U28+'97'!AH8+'98'!Z9+'99'!AI11+'00'!AI9+'01'!AC10+'02'!AG10+'03'!AG13+'04'!AA11+'05'!Y10+'06'!AE14+'07'!V17+'08'!V15+'09'!Y16+'10'!AG12+'11'!AE13+'12'!T10+'13'!AA11+'14'!W9+'15'!U10+'16'!X9+'17'!X8+'18'!Z8+'19'!AA10+'20'!AA7+'21'!Y12+'22'!AD13+'24'!X31+'25'!Y33</f>
        <v>48</v>
      </c>
      <c r="E43" s="4">
        <f t="shared" si="0"/>
        <v>7.7042682926829267</v>
      </c>
      <c r="F43" s="4"/>
      <c r="G43" s="3">
        <f>'96'!X28+'97'!AK8+'98'!AC9+'99'!AL11+'00'!AL9+'01'!AF10+'02'!AJ10+'03'!AJ13+'04'!AD11+'05'!AB10+'06'!AH14+'07'!Y17+'08'!Y15+'09'!AB16+'10'!AJ12+'11'!AH13+'12'!W10+'13'!AD11+'14'!Z9+'15'!X10+'16'!AA9+'17'!AA8+'18'!AC8+'19'!AD10+'20'!AD7+'21'!AB12+'22'!AG13+'24'!AA31+'25'!AB33</f>
        <v>0</v>
      </c>
      <c r="H43" s="3">
        <f>'96'!Y28+'97'!AL8+'98'!AD9+'99'!AM11+'00'!AM9+'01'!AG10+'02'!AK10+'03'!AK13+'04'!AE11+'05'!AC10+'06'!AI14+'07'!Z17+'08'!Z15+'09'!AC16+'10'!AK12+'11'!AI13+'12'!X10+'13'!AE11+'14'!AA9+'15'!Y10+'16'!AB9+'17'!AB8+'18'!AD8+'19'!AE10+'20'!AE7+'21'!AC12+'22'!AH13+'24'!AB31+'25'!AC33</f>
        <v>3</v>
      </c>
      <c r="I43" s="3">
        <f>'96'!Z28+'97'!AM8+'98'!AE9+'99'!AN11+'00'!AN9+'01'!AH10+'02'!AL10+'03'!AL13+'04'!AF11+'05'!AD10+'06'!AJ14+'07'!AA17+'08'!AA15+'09'!AD16+'10'!AL12+'11'!AJ13+'12'!Y10+'13'!AF11+'14'!AB9+'15'!Z10+'16'!AC9+'17'!AC8+'18'!AE8+'19'!AF10+'20'!AF7+'21'!AD12+'22'!AI13+'24'!AC31+'25'!AD33</f>
        <v>14</v>
      </c>
      <c r="J43" s="3">
        <f>'96'!AA28+'97'!AN8+'98'!AF9+'99'!AO11+'00'!AO9+'01'!AI10+'02'!AM10+'03'!AM13+'04'!AG11+'05'!AE10+'06'!AK14+'07'!AB17+'08'!AB15+'09'!AE16+'10'!AM12+'11'!AK13+'12'!Z10+'13'!AG11+'14'!AC9+'15'!AA10+'16'!AD9+'17'!AD8+'18'!AF8+'19'!AG10+'20'!AG7+'21'!AE12+'22'!AJ13+'24'!AD31+'25'!AE33</f>
        <v>73</v>
      </c>
      <c r="K43" s="3">
        <f>'96'!AB28+'97'!AO8+'98'!AG9+'99'!AP11+'00'!AP9+'01'!AJ10+'02'!AN10+'03'!AN13+'04'!AH11+'05'!AF10+'06'!AL14+'07'!AC17+'08'!AC15+'09'!AF16+'10'!AN12+'11'!AL13+'12'!AA10+'13'!AH11+'14'!AD9+'15'!AB10+'16'!AE9+'17'!AE8+'18'!AG8+'19'!AH10+'20'!AH7+'21'!AF12+'22'!AK13+'24'!AE31+'25'!AF33</f>
        <v>449</v>
      </c>
      <c r="L43" s="3"/>
      <c r="M43" s="6">
        <v>65</v>
      </c>
      <c r="O43" s="3">
        <v>1996</v>
      </c>
      <c r="P43" s="3"/>
    </row>
    <row r="44" spans="1:16" x14ac:dyDescent="0.25">
      <c r="A44" s="3" t="s">
        <v>14</v>
      </c>
      <c r="B44" s="3">
        <f>'95'!S9+'96'!S10+'97'!AF9+'98'!X10+'99'!AG12+'00'!AG10+'01'!AA11+'02'!AE11+'03'!AE14+'04'!Y12+'05'!W11+'06'!AC15+'07'!T18+'08'!T16+'09'!W17+'10'!AE13+'11'!AC14+'12'!R11+'13'!Y12+'14'!U10+'15'!S11+'16'!V10+'17'!V26+'18'!X9+'19'!Y11</f>
        <v>3966</v>
      </c>
      <c r="C44" s="3">
        <f>'95'!T9+'96'!T10+'97'!AG9+'98'!Y10+'99'!AH12+'00'!AH10+'01'!AB11+'02'!AF11+'03'!AF14+'04'!Z12+'05'!X11+'06'!AD15+'07'!U18+'08'!U16+'09'!X17+'10'!AF13+'11'!AD14+'12'!S11+'13'!Z12+'14'!V10+'15'!T11+'16'!W10+'17'!W26+'18'!Y9+'19'!Z11</f>
        <v>311</v>
      </c>
      <c r="D44" s="3">
        <f>'95'!U9+'96'!U10+'97'!AH9+'98'!Z10+'99'!AI12+'00'!AI10+'01'!AC11+'02'!AG11+'03'!AG14+'04'!AA12+'05'!Y11+'06'!AE15+'07'!V18+'08'!V16+'09'!Y17+'10'!AG13+'11'!AE14+'12'!T11+'13'!AA12+'14'!W10+'15'!U11+'16'!X10+'17'!X26+'18'!Z9+'19'!AA11</f>
        <v>115</v>
      </c>
      <c r="E44" s="4">
        <f t="shared" si="0"/>
        <v>20.23469387755102</v>
      </c>
      <c r="F44" s="4"/>
      <c r="G44" s="3">
        <f>'95'!X9+'96'!X10+'97'!AK9+'98'!AC10+'99'!AL12+'00'!AL10+'01'!AF11+'02'!AJ11+'03'!AJ14+'04'!AD12+'05'!AB11+'06'!AH15+'07'!Y18+'08'!Y16+'09'!AB17+'10'!AJ13+'11'!AH14+'12'!W11+'13'!AD12+'14'!Z10+'15'!X11+'16'!AA10+'17'!AA26+'18'!AC9+'19'!AD11</f>
        <v>0</v>
      </c>
      <c r="H44" s="3">
        <f>'95'!Y9+'96'!Y10+'97'!AL9+'98'!AD10+'99'!AM12+'00'!AM10+'01'!AG11+'02'!AK11+'03'!AK14+'04'!AE12+'05'!AC11+'06'!AI15+'07'!Z18+'08'!Z16+'09'!AC17+'10'!AK13+'11'!AI14+'12'!X11+'13'!AE12+'14'!AA10+'15'!Y11+'16'!AB10+'17'!AB26+'18'!AD9+'19'!AE11</f>
        <v>5</v>
      </c>
      <c r="I44" s="3">
        <f>'95'!Z9+'96'!Z10+'97'!AM9+'98'!AE10+'99'!AN12+'00'!AN10+'01'!AH11+'02'!AL11+'03'!AL14+'04'!AF12+'05'!AD11+'06'!AJ15+'07'!AA18+'08'!AA16+'09'!AD17+'10'!AL13+'11'!AJ14+'12'!Y11+'13'!AF12+'14'!AB10+'15'!Z11+'16'!AC10+'17'!AC26+'18'!AE9+'19'!AF11</f>
        <v>48</v>
      </c>
      <c r="J44" s="3">
        <f>'95'!AA9+'96'!AA10+'97'!AN9+'98'!AF10+'99'!AO12+'00'!AO10+'01'!AI11+'02'!AM11+'03'!AM14+'04'!AG12+'05'!AE11+'06'!AK15+'07'!AB18+'08'!AB16+'09'!AE17+'10'!AM13+'11'!AK14+'12'!Z11+'13'!AG12+'14'!AC10+'15'!AA11+'16'!AD10+'17'!AD26+'18'!AF9+'19'!AG11</f>
        <v>129</v>
      </c>
      <c r="K44" s="3">
        <f>'95'!AB9+'96'!AB10+'97'!AO9+'98'!AG10+'99'!AP12+'00'!AP10+'01'!AJ11+'02'!AN11+'03'!AN14+'04'!AH12+'05'!AF11+'06'!AL15+'07'!AC18+'08'!AC16+'09'!AF17+'10'!AN13+'11'!AL14+'12'!AA11+'13'!AH12+'14'!AD10+'15'!AB11+'16'!AE10+'17'!AE26+'18'!AG9+'19'!AH11</f>
        <v>440</v>
      </c>
      <c r="L44" s="3"/>
      <c r="M44" s="6">
        <v>46</v>
      </c>
      <c r="O44" s="3">
        <v>1995</v>
      </c>
      <c r="P44" s="3">
        <v>2019</v>
      </c>
    </row>
    <row r="45" spans="1:16" x14ac:dyDescent="0.25">
      <c r="A45" s="3" t="s">
        <v>1010</v>
      </c>
      <c r="B45" s="3">
        <f>'25'!W34</f>
        <v>17</v>
      </c>
      <c r="C45" s="3">
        <f>'25'!X34</f>
        <v>3</v>
      </c>
      <c r="D45" s="3">
        <f>'25'!Y34</f>
        <v>1</v>
      </c>
      <c r="E45" s="4">
        <f t="shared" si="0"/>
        <v>8.5</v>
      </c>
      <c r="F45" s="4"/>
      <c r="G45" s="3">
        <f>'25'!AB34</f>
        <v>0</v>
      </c>
      <c r="H45" s="3">
        <f>'25'!AC34</f>
        <v>0</v>
      </c>
      <c r="I45" s="3">
        <f>'25'!AD34</f>
        <v>0</v>
      </c>
      <c r="J45" s="3">
        <f>'25'!AE34</f>
        <v>0</v>
      </c>
      <c r="K45" s="3">
        <f>'25'!AF34</f>
        <v>3</v>
      </c>
      <c r="L45" s="3"/>
      <c r="M45" s="6">
        <v>255</v>
      </c>
      <c r="O45" s="3">
        <v>2025</v>
      </c>
      <c r="P45" s="3"/>
    </row>
    <row r="46" spans="1:16" x14ac:dyDescent="0.25">
      <c r="A46" s="3" t="s">
        <v>1007</v>
      </c>
      <c r="B46" s="3">
        <f>'25'!W12</f>
        <v>53</v>
      </c>
      <c r="C46" s="3">
        <f>'25'!X12</f>
        <v>5</v>
      </c>
      <c r="D46" s="3">
        <f>'25'!Y12</f>
        <v>3</v>
      </c>
      <c r="E46" s="4">
        <f t="shared" si="0"/>
        <v>26.5</v>
      </c>
      <c r="F46" s="4"/>
      <c r="G46" s="3">
        <f>'25'!AB12</f>
        <v>0</v>
      </c>
      <c r="H46" s="3">
        <f>'25'!AC12</f>
        <v>0</v>
      </c>
      <c r="I46" s="3">
        <f>'25'!AD12</f>
        <v>0</v>
      </c>
      <c r="J46" s="3">
        <f>'25'!AE12</f>
        <v>1</v>
      </c>
      <c r="K46" s="3">
        <f>'25'!AF12</f>
        <v>6</v>
      </c>
      <c r="L46" s="3"/>
      <c r="M46" s="6">
        <v>252</v>
      </c>
      <c r="O46" s="3">
        <v>2025</v>
      </c>
      <c r="P46" s="3"/>
    </row>
    <row r="47" spans="1:16" x14ac:dyDescent="0.25">
      <c r="A47" s="3" t="s">
        <v>1005</v>
      </c>
      <c r="B47" s="3">
        <f>'25'!W35</f>
        <v>10</v>
      </c>
      <c r="C47" s="3">
        <f>'25'!X35</f>
        <v>3</v>
      </c>
      <c r="D47" s="3">
        <f>'25'!Y35</f>
        <v>2</v>
      </c>
      <c r="E47" s="4">
        <f t="shared" si="0"/>
        <v>10</v>
      </c>
      <c r="F47" s="4"/>
      <c r="G47" s="3">
        <f>'25'!AB35</f>
        <v>0</v>
      </c>
      <c r="H47" s="3">
        <f>'25'!AC35</f>
        <v>0</v>
      </c>
      <c r="I47" s="3">
        <f>'25'!AD35</f>
        <v>0</v>
      </c>
      <c r="J47" s="3">
        <f>'25'!AE35</f>
        <v>1</v>
      </c>
      <c r="K47" s="3">
        <f>'25'!AF35</f>
        <v>4</v>
      </c>
      <c r="L47" s="3"/>
      <c r="M47" s="6">
        <v>250</v>
      </c>
      <c r="O47" s="3">
        <v>2025</v>
      </c>
      <c r="P47" s="3"/>
    </row>
    <row r="48" spans="1:16" x14ac:dyDescent="0.25">
      <c r="A48" s="3" t="s">
        <v>15</v>
      </c>
      <c r="B48" s="3">
        <f>'97'!AF10+'98'!X11+'99'!AG13+'00'!AG11+'01'!AA12+'02'!AE12+'03'!AE15+'04'!Y13+'05'!W23</f>
        <v>946</v>
      </c>
      <c r="C48" s="3">
        <f>'97'!AG10+'98'!Y11+'99'!AH13+'00'!AH11+'01'!AB12+'02'!AF12+'03'!AF15+'04'!Z13+'05'!X23</f>
        <v>64</v>
      </c>
      <c r="D48" s="3">
        <f>'97'!AH10+'98'!Z11+'99'!AI13+'00'!AI11+'01'!AC12+'02'!AG12+'03'!AG15+'04'!AA13+'05'!Y23</f>
        <v>16</v>
      </c>
      <c r="E48" s="4">
        <f t="shared" si="0"/>
        <v>19.708333333333332</v>
      </c>
      <c r="F48" s="4"/>
      <c r="G48" s="3">
        <f>'97'!AK10+'98'!AC11+'99'!AL13+'00'!AL11+'01'!AF12+'02'!AJ12+'03'!AJ15+'04'!AD13+'05'!AB23</f>
        <v>0</v>
      </c>
      <c r="H48" s="3">
        <f>'97'!AL10+'98'!AD11+'99'!AM13+'00'!AM11+'01'!AG12+'02'!AK12+'03'!AK15+'04'!AE13+'05'!AC23</f>
        <v>3</v>
      </c>
      <c r="I48" s="3">
        <f>'97'!AM10+'98'!AE11+'99'!AN13+'00'!AN11+'01'!AH12+'02'!AL12+'03'!AL15+'04'!AF13+'05'!AD23</f>
        <v>10</v>
      </c>
      <c r="J48" s="3">
        <f>'97'!AN10+'98'!AF11+'99'!AO13+'00'!AO11+'01'!AI12+'02'!AM12+'03'!AM15+'04'!AG13+'05'!AE23</f>
        <v>15</v>
      </c>
      <c r="K48" s="3">
        <f>'97'!AO10+'98'!AG11+'99'!AP13+'00'!AP11+'01'!AJ12+'02'!AN12+'03'!AN15+'04'!AH13+'05'!AF23</f>
        <v>79</v>
      </c>
      <c r="L48" s="3"/>
      <c r="M48" s="6">
        <v>72</v>
      </c>
      <c r="O48" s="3">
        <v>1997</v>
      </c>
      <c r="P48" s="3">
        <v>2005</v>
      </c>
    </row>
    <row r="49" spans="1:16" x14ac:dyDescent="0.25">
      <c r="A49" s="3" t="s">
        <v>991</v>
      </c>
      <c r="B49" s="3">
        <f>'24'!V32+'25'!W37</f>
        <v>57</v>
      </c>
      <c r="C49" s="3">
        <f>'24'!W13+'25'!X37</f>
        <v>8</v>
      </c>
      <c r="D49" s="3">
        <f>'24'!X13+'25'!Y37</f>
        <v>0</v>
      </c>
      <c r="E49" s="4">
        <f t="shared" si="0"/>
        <v>7.125</v>
      </c>
      <c r="F49" s="4"/>
      <c r="G49" s="3">
        <f>'24'!AA13+'25'!AB37</f>
        <v>0</v>
      </c>
      <c r="H49" s="3">
        <f>'24'!AB13+'25'!AC37</f>
        <v>0</v>
      </c>
      <c r="I49" s="3">
        <f>'24'!AC13+'25'!AD37</f>
        <v>2</v>
      </c>
      <c r="J49" s="3">
        <f>'24'!AD13+'25'!AE37</f>
        <v>1</v>
      </c>
      <c r="K49" s="3">
        <f>'24'!AE32+'25'!AF37</f>
        <v>4</v>
      </c>
      <c r="L49" s="3"/>
      <c r="M49" s="6">
        <v>238</v>
      </c>
      <c r="O49" s="3">
        <v>2024</v>
      </c>
      <c r="P49" s="3"/>
    </row>
    <row r="50" spans="1:16" x14ac:dyDescent="0.25">
      <c r="A50" s="3" t="s">
        <v>992</v>
      </c>
      <c r="B50" s="3">
        <f>'24'!V13+'25'!W36</f>
        <v>154</v>
      </c>
      <c r="C50" s="3">
        <f>'24'!W32+'25'!X36</f>
        <v>5</v>
      </c>
      <c r="D50" s="3">
        <f>'24'!X32+'25'!Y36</f>
        <v>0</v>
      </c>
      <c r="E50" s="4">
        <f t="shared" si="0"/>
        <v>30.8</v>
      </c>
      <c r="F50" s="4"/>
      <c r="G50" s="3">
        <f>'24'!AA32+'25'!AB36</f>
        <v>0</v>
      </c>
      <c r="H50" s="3">
        <f>'24'!AB32+'25'!AC36</f>
        <v>0</v>
      </c>
      <c r="I50" s="3">
        <f>'24'!AC32+'25'!AD36</f>
        <v>1</v>
      </c>
      <c r="J50" s="3">
        <f>'24'!AD32+'25'!AE36</f>
        <v>0</v>
      </c>
      <c r="K50" s="3">
        <f>'24'!AE13+'25'!AF36</f>
        <v>10</v>
      </c>
      <c r="L50" s="3"/>
      <c r="M50" s="6">
        <v>245</v>
      </c>
      <c r="O50" s="3">
        <v>2024</v>
      </c>
      <c r="P50" s="3"/>
    </row>
    <row r="51" spans="1:16" x14ac:dyDescent="0.25">
      <c r="A51" s="3" t="s">
        <v>434</v>
      </c>
      <c r="B51" s="3">
        <f>'09'!W19+'10'!AE15</f>
        <v>240</v>
      </c>
      <c r="C51" s="3">
        <f>'09'!X19+'10'!AF15</f>
        <v>19</v>
      </c>
      <c r="D51" s="3">
        <f>'09'!Y19+'10'!AG15</f>
        <v>1</v>
      </c>
      <c r="E51" s="4">
        <f t="shared" si="0"/>
        <v>13.333333333333334</v>
      </c>
      <c r="F51" s="4"/>
      <c r="G51" s="3">
        <f>'09'!AB19+'10'!AJ15</f>
        <v>0</v>
      </c>
      <c r="H51" s="3">
        <f>'09'!AC19+'10'!AK15</f>
        <v>1</v>
      </c>
      <c r="I51" s="3">
        <f>'09'!AD19+'10'!AL15</f>
        <v>1</v>
      </c>
      <c r="J51" s="3">
        <f>'09'!AE19+'10'!AM15</f>
        <v>2</v>
      </c>
      <c r="K51" s="3">
        <f>'09'!AF19+'10'!AN15</f>
        <v>21</v>
      </c>
      <c r="L51" s="3"/>
      <c r="M51" s="6">
        <v>128</v>
      </c>
      <c r="O51" s="3">
        <v>2009</v>
      </c>
      <c r="P51" s="3">
        <v>2010</v>
      </c>
    </row>
    <row r="52" spans="1:16" x14ac:dyDescent="0.25">
      <c r="A52" s="3" t="s">
        <v>172</v>
      </c>
      <c r="B52" s="3">
        <f>'93'!S7+'94'!X13+'95'!S10+'96'!S11</f>
        <v>1157</v>
      </c>
      <c r="C52" s="3">
        <f>'93'!T7+'94'!Y13+'95'!T10+'96'!T11</f>
        <v>55</v>
      </c>
      <c r="D52" s="3">
        <f>'93'!U7+'94'!Z13+'95'!U10+'96'!U11</f>
        <v>15</v>
      </c>
      <c r="E52" s="4">
        <f t="shared" si="0"/>
        <v>28.925000000000001</v>
      </c>
      <c r="F52" s="4"/>
      <c r="G52" s="3">
        <f>'93'!X7+'94'!AC13+'95'!X10+'96'!X11</f>
        <v>0</v>
      </c>
      <c r="H52" s="3">
        <f>'93'!Y7+'94'!AD13+'95'!Y10+'96'!Y11</f>
        <v>7</v>
      </c>
      <c r="I52" s="3">
        <f>'93'!Z7+'94'!AE13+'95'!Z10+'96'!Z11</f>
        <v>9</v>
      </c>
      <c r="J52" s="3">
        <f>'93'!AA7+'94'!AF13+'95'!AA10+'96'!AA11</f>
        <v>7</v>
      </c>
      <c r="K52" s="3">
        <f>'93'!AB7+'94'!AG13+'95'!AB10+'96'!AB11</f>
        <v>62</v>
      </c>
      <c r="L52" s="3"/>
      <c r="M52" s="6">
        <v>11</v>
      </c>
      <c r="O52" s="3">
        <v>1993</v>
      </c>
      <c r="P52" s="3">
        <v>1996</v>
      </c>
    </row>
    <row r="53" spans="1:16" x14ac:dyDescent="0.25">
      <c r="A53" s="3" t="s">
        <v>567</v>
      </c>
      <c r="B53" s="3">
        <f>'11'!AC15</f>
        <v>285</v>
      </c>
      <c r="C53" s="3">
        <f>'11'!AD15</f>
        <v>8</v>
      </c>
      <c r="D53" s="3">
        <f>'11'!AE15</f>
        <v>3</v>
      </c>
      <c r="E53" s="4">
        <f t="shared" si="0"/>
        <v>57</v>
      </c>
      <c r="F53" s="4"/>
      <c r="G53" s="3">
        <f>'11'!AH15</f>
        <v>0</v>
      </c>
      <c r="H53" s="3">
        <f>'11'!AI15</f>
        <v>3</v>
      </c>
      <c r="I53" s="3">
        <f>'11'!AJ15</f>
        <v>2</v>
      </c>
      <c r="J53" s="3">
        <f>'11'!AK15</f>
        <v>0</v>
      </c>
      <c r="K53" s="3">
        <f>'11'!AL15</f>
        <v>8</v>
      </c>
      <c r="L53" s="3"/>
      <c r="M53" s="6">
        <v>140</v>
      </c>
      <c r="O53" s="3">
        <v>2011</v>
      </c>
      <c r="P53" s="3">
        <v>2011</v>
      </c>
    </row>
    <row r="54" spans="1:16" x14ac:dyDescent="0.25">
      <c r="A54" s="3" t="s">
        <v>499</v>
      </c>
      <c r="B54" s="3">
        <f>'96'!S12+'97'!AF11+'98'!X12+'99'!AG14+'00'!AG12+'01'!AA13+'02'!AE13+'03'!AE16+'04'!Y14+'05'!W12+'06'!AC16+'07'!T20+'08'!T18+'09'!W20+'10'!AE16+'11'!AC16+'12'!R12+'13'!Y13+'14'!U11+'15'!S12+'16'!V11+'17'!V9+'18'!X10+'19'!Y12+'20'!Y9+'21'!W13+'22'!AB14+'23'!AB13+'24'!V14+'25'!W13</f>
        <v>3777</v>
      </c>
      <c r="C54" s="3">
        <f>'96'!T12+'97'!AG11+'98'!Y12+'99'!AH14+'00'!AH12+'01'!AB13+'02'!AF13+'03'!AF16+'04'!Z14+'05'!X12+'06'!AD16+'07'!U20+'08'!U18+'09'!X20+'10'!AF16+'11'!AD16+'12'!S12+'13'!Z13+'14'!V11+'15'!T12+'16'!W11+'17'!W9+'18'!Y10+'19'!Z12+'20'!Z9+'21'!X13+'22'!AC14+'23'!AC13+'24'!W14+'25'!X13</f>
        <v>378</v>
      </c>
      <c r="D54" s="3">
        <f>'96'!U12+'97'!AH11+'98'!Z12+'99'!AI14+'00'!AI12+'01'!AC13+'02'!AG13+'03'!AG16+'04'!AA14+'05'!Y12+'06'!AE16+'07'!V20+'08'!V18+'09'!Y20+'10'!AG16+'11'!AE16+'12'!T12+'13'!AA13+'14'!W11+'15'!U12+'16'!X11+'17'!X9+'18'!Z10+'19'!AA12+'20'!AA9+'21'!Y13+'22'!AD14+'23'!AD13+'24'!X14+'25'!Y13</f>
        <v>132</v>
      </c>
      <c r="E54" s="4">
        <f t="shared" si="0"/>
        <v>15.353658536585366</v>
      </c>
      <c r="F54" s="4"/>
      <c r="G54" s="3">
        <f>'96'!X12+'97'!AK11+'98'!AC12+'99'!AL14+'00'!AL12+'01'!AF13+'02'!AJ13+'03'!AJ16+'04'!AD14+'05'!AB12+'06'!AH16+'07'!Y20+'08'!Y18+'09'!AB20+'10'!AJ16+'11'!AH16+'12'!W12+'13'!AD13+'14'!Z11+'15'!X12+'16'!AA11+'17'!AA9+'18'!AC10+'19'!AD12+'20'!AD9+'21'!AB13+'22'!AG14+'23'!AG13+'24'!AA14+'25'!AB13</f>
        <v>0</v>
      </c>
      <c r="H54" s="3">
        <f>'96'!Y12+'97'!AL11+'98'!AD12+'99'!AM14+'00'!AM12+'01'!AG13+'02'!AK13+'03'!AK16+'04'!AE14+'05'!AC12+'06'!AI16+'07'!Z20+'08'!Z18+'09'!AC20+'10'!AK16+'11'!AI16+'12'!X12+'13'!AE13+'14'!AA11+'15'!Y12+'16'!AB11+'17'!AB9+'18'!AD10+'19'!AE12+'20'!AE9+'21'!AC13+'22'!AH14+'23'!AH13+'24'!AB14+'25'!AC13</f>
        <v>7</v>
      </c>
      <c r="I54" s="3">
        <f>'96'!Z12+'97'!AM11+'98'!AE12+'99'!AN14+'00'!AN12+'01'!AH13+'02'!AL13+'03'!AL16+'04'!AF14+'05'!AD12+'06'!AJ16+'07'!AA20+'08'!AA18+'09'!AD20+'10'!AL16+'11'!AJ16+'12'!Y12+'13'!AF13+'14'!AB11+'15'!Z12+'16'!AC11+'17'!AC9+'18'!AE10+'19'!AF12+'20'!AF9+'21'!AD13+'22'!AI14+'23'!AI13+'24'!AC14+'25'!AD13</f>
        <v>32</v>
      </c>
      <c r="J54" s="3">
        <f>'96'!AA12+'97'!AN11+'98'!AF12+'99'!AO14+'00'!AO12+'01'!AI13+'02'!AM13+'03'!AM16+'04'!AG14+'05'!AE12+'06'!AK16+'07'!AB20+'08'!AB18+'09'!AE20+'10'!AM16+'11'!AK16+'12'!Z12+'13'!AG13+'14'!AC11+'15'!AA12+'16'!AD11+'17'!AD9+'18'!AF10+'19'!AG12+'20'!AG9+'21'!AE13+'22'!AJ14+'23'!AJ13+'24'!AD14+'25'!AE13</f>
        <v>209</v>
      </c>
      <c r="K54" s="3">
        <f>'96'!AB12+'97'!AO11+'98'!AG12+'99'!AP14+'00'!AP12+'01'!AJ13+'02'!AN13+'03'!AN16+'04'!AH14+'05'!AF12+'06'!AL16+'07'!AC20+'08'!AC18+'09'!AF20+'10'!AN16+'11'!AL16+'12'!AA12+'13'!AH13+'14'!AD11+'15'!AB12+'16'!AE11+'17'!AE9+'18'!AG10+'19'!AH12+'20'!AH9+'21'!AF13+'22'!AK14+'23'!AK13+'24'!AE14+'25'!AF13</f>
        <v>587</v>
      </c>
      <c r="L54" s="3"/>
      <c r="M54" s="6">
        <v>66</v>
      </c>
      <c r="O54" s="3">
        <v>1996</v>
      </c>
      <c r="P54" s="3"/>
    </row>
    <row r="55" spans="1:16" x14ac:dyDescent="0.25">
      <c r="A55" s="3" t="s">
        <v>976</v>
      </c>
      <c r="B55" s="3">
        <f>'24'!V33+'25'!W38</f>
        <v>75</v>
      </c>
      <c r="C55" s="3">
        <f>'24'!W33+'25'!X38</f>
        <v>4</v>
      </c>
      <c r="D55" s="3">
        <f>'24'!X33+'25'!Y38</f>
        <v>0</v>
      </c>
      <c r="E55" s="4">
        <f t="shared" si="0"/>
        <v>18.75</v>
      </c>
      <c r="F55" s="4"/>
      <c r="G55" s="3">
        <f>'24'!AA33+'25'!AB38</f>
        <v>0</v>
      </c>
      <c r="H55" s="3">
        <f>'24'!AB33+'25'!AC38</f>
        <v>0</v>
      </c>
      <c r="I55" s="3">
        <f>'24'!AC33+'25'!AD38</f>
        <v>1</v>
      </c>
      <c r="J55" s="3">
        <f>'24'!AD33+'25'!AE38</f>
        <v>0</v>
      </c>
      <c r="K55" s="3">
        <f>'24'!AE33+'25'!AF38</f>
        <v>4</v>
      </c>
      <c r="L55" s="3"/>
      <c r="M55" s="6">
        <v>237</v>
      </c>
      <c r="O55" s="3">
        <v>2024</v>
      </c>
      <c r="P55" s="3"/>
    </row>
    <row r="56" spans="1:16" x14ac:dyDescent="0.25">
      <c r="A56" s="3" t="s">
        <v>50</v>
      </c>
      <c r="B56" s="3">
        <f>'96'!S13+'97'!AF13+'98'!X29+'99'!AG15</f>
        <v>311</v>
      </c>
      <c r="C56" s="3">
        <f>'96'!T13+'97'!AG13+'98'!Y29+'99'!AH15</f>
        <v>35</v>
      </c>
      <c r="D56" s="3">
        <f>'96'!U13+'97'!AH13+'98'!Z29+'99'!AI15</f>
        <v>5</v>
      </c>
      <c r="E56" s="4">
        <f t="shared" si="0"/>
        <v>10.366666666666667</v>
      </c>
      <c r="F56" s="4"/>
      <c r="G56" s="3">
        <f>'96'!X13+'97'!AK13+'98'!AC29+'99'!AL15</f>
        <v>0</v>
      </c>
      <c r="H56" s="3">
        <f>'96'!Y13+'97'!AL13+'98'!AD29+'99'!AM15</f>
        <v>0</v>
      </c>
      <c r="I56" s="3">
        <f>'96'!Z13+'97'!AM13+'98'!AE29+'99'!AN15</f>
        <v>3</v>
      </c>
      <c r="J56" s="3">
        <f>'96'!AA13+'97'!AN13+'98'!AF29+'99'!AO15</f>
        <v>10</v>
      </c>
      <c r="K56" s="3">
        <f>'96'!AB13+'97'!AO13+'98'!AG29+'99'!AP15</f>
        <v>45</v>
      </c>
      <c r="L56" s="3"/>
      <c r="M56" s="6">
        <v>57</v>
      </c>
      <c r="O56" s="3">
        <v>1996</v>
      </c>
      <c r="P56" s="3">
        <v>1999</v>
      </c>
    </row>
    <row r="57" spans="1:16" x14ac:dyDescent="0.25">
      <c r="A57" s="3" t="s">
        <v>453</v>
      </c>
      <c r="B57" s="3">
        <f>'10'!AE17+'11'!AC17+'12'!R13+'13'!Y31+'14'!U25+'15'!S31+'18'!X11+'19'!Y13+'20'!Y10+'21'!W27+'22'!AB15+'23'!AB14+'24'!V34</f>
        <v>3675</v>
      </c>
      <c r="C57" s="3">
        <f>'10'!AF17+'11'!AD17+'12'!S13+'13'!Z31+'14'!V25+'15'!T31+'18'!Y11+'19'!Z13+'20'!Z10+'21'!X27+'22'!AC15+'23'!AC14+'24'!W34</f>
        <v>121</v>
      </c>
      <c r="D57" s="3">
        <f>'10'!AG17+'11'!AE17+'12'!T13+'13'!AA31+'14'!W25+'15'!U31+'18'!Z11+'19'!AA13+'20'!AA10+'21'!Y27+'22'!AD15+'23'!AD14+'24'!X34</f>
        <v>19</v>
      </c>
      <c r="E57" s="4">
        <f t="shared" si="0"/>
        <v>36.029411764705884</v>
      </c>
      <c r="F57" s="4"/>
      <c r="G57" s="3">
        <f>'10'!AJ17+'11'!AH17+'12'!W13+'13'!AD31+'14'!Z25+'15'!X31+'18'!AC11+'19'!AD13+'20'!AD10+'21'!AB27+'22'!AG15+'23'!AG14+'24'!AA34</f>
        <v>3</v>
      </c>
      <c r="H57" s="3">
        <f>'10'!AK17+'11'!AI17+'12'!X13+'13'!AE31+'14'!AA25+'15'!Y31+'18'!AD11+'19'!AE13+'20'!AE10+'21'!AC27+'22'!AH15+'23'!AH14+'24'!AB34</f>
        <v>25</v>
      </c>
      <c r="I57" s="3">
        <f>'10'!AL17+'11'!AJ17+'12'!Y13+'13'!AF31+'14'!AB25+'15'!Z31+'18'!AE11+'19'!AF13+'20'!AF10+'21'!AD27+'22'!AI15+'23'!AI14+'24'!AC34</f>
        <v>35</v>
      </c>
      <c r="J57" s="3">
        <f>'10'!AM17+'11'!AK17+'12'!Z13+'13'!AG31+'14'!AC25+'15'!AA31+'18'!AF11+'19'!AG13+'20'!AG10+'21'!AE27+'22'!AJ15+'23'!AJ14+'24'!AD34</f>
        <v>7</v>
      </c>
      <c r="K57" s="3">
        <f>'10'!AN17+'11'!AL17+'12'!AA13+'13'!AH31+'14'!AD25+'15'!AB31+'18'!AG11+'19'!AH13+'20'!AH10+'21'!AF27+'22'!AK15+'23'!AK14+'24'!AE34</f>
        <v>128</v>
      </c>
      <c r="L57" s="3"/>
      <c r="M57" s="6">
        <v>133</v>
      </c>
      <c r="O57" s="3">
        <v>2010</v>
      </c>
      <c r="P57" s="3"/>
    </row>
    <row r="58" spans="1:16" x14ac:dyDescent="0.25">
      <c r="A58" s="3" t="s">
        <v>174</v>
      </c>
      <c r="B58" s="3">
        <f>'93'!S8+'94'!X14+'95'!S12+'96'!S14</f>
        <v>116</v>
      </c>
      <c r="C58" s="3">
        <f>'93'!T8+'94'!Y14+'95'!T12+'96'!T14</f>
        <v>30</v>
      </c>
      <c r="D58" s="3">
        <f>'93'!U8+'94'!Z14+'95'!U12+'96'!U14</f>
        <v>8</v>
      </c>
      <c r="E58" s="4">
        <f t="shared" si="0"/>
        <v>5.2727272727272725</v>
      </c>
      <c r="F58" s="4"/>
      <c r="G58" s="3">
        <f>'93'!X8+'94'!AC14+'95'!X12+'96'!X14</f>
        <v>0</v>
      </c>
      <c r="H58" s="3">
        <f>'93'!Y8+'94'!AD14+'95'!Y12+'96'!Y14</f>
        <v>0</v>
      </c>
      <c r="I58" s="3">
        <f>'93'!Z8+'94'!AE14+'95'!Z12+'96'!Z14</f>
        <v>0</v>
      </c>
      <c r="J58" s="3">
        <f>'93'!AA8+'94'!AF14+'95'!AA12+'96'!AA14</f>
        <v>22</v>
      </c>
      <c r="K58" s="3">
        <f>'93'!AB8+'94'!AG14+'95'!AB12+'96'!AB14</f>
        <v>52</v>
      </c>
      <c r="L58" s="3"/>
      <c r="M58" s="6">
        <v>10</v>
      </c>
      <c r="O58" s="3">
        <v>1993</v>
      </c>
      <c r="P58" s="3">
        <v>1996</v>
      </c>
    </row>
    <row r="59" spans="1:16" x14ac:dyDescent="0.25">
      <c r="A59" s="3" t="s">
        <v>641</v>
      </c>
      <c r="B59" s="3">
        <f>'13'!Y14+'14'!U12+'15'!S13+'16'!V12+'17'!V10+'18'!X12+'19'!Y14+'20'!Y11+'21'!W15+'22'!AB17+'23'!AB15+'24'!V15+'25'!W14</f>
        <v>8599</v>
      </c>
      <c r="C59" s="3">
        <f>'13'!Z14+'14'!V12+'15'!T13+'16'!W12+'17'!W10+'18'!Y12+'19'!Z14+'20'!Z11+'21'!X15+'22'!AC17+'23'!AC15+'24'!W15+'25'!X14</f>
        <v>229</v>
      </c>
      <c r="D59" s="3">
        <f>'13'!AA14+'14'!W12+'15'!U13+'16'!X12+'17'!X10+'18'!Z12+'19'!AA14+'20'!AA11+'21'!Y15+'22'!AD17+'23'!AD15+'24'!X15+'25'!Y14</f>
        <v>57</v>
      </c>
      <c r="E59" s="4">
        <f t="shared" si="0"/>
        <v>49.994186046511629</v>
      </c>
      <c r="F59" s="4"/>
      <c r="G59" s="3">
        <f>'13'!AD14+'14'!Z12+'15'!X13+'16'!AA12+'17'!AA10+'18'!AC12+'19'!AD14+'20'!AD11+'21'!AB15+'22'!AG17+'23'!AG15+'24'!AA15+'25'!AB14</f>
        <v>10</v>
      </c>
      <c r="H59" s="3">
        <f>'13'!AE14+'14'!AA12+'15'!Y13+'16'!AB12+'17'!AB10+'18'!AD12+'19'!AE14+'20'!AE11+'21'!AC15+'22'!AH17+'23'!AH15+'24'!AB15+'25'!AC14</f>
        <v>66</v>
      </c>
      <c r="I59" s="3">
        <f>'13'!AF14+'14'!AB12+'15'!Z13+'16'!AC12+'17'!AC10+'18'!AE12+'19'!AF14+'20'!AF11+'21'!AD15+'22'!AI17+'23'!AI15+'24'!AC15+'25'!AD14</f>
        <v>61</v>
      </c>
      <c r="J59" s="3">
        <f>'13'!AG14+'14'!AC12+'15'!AA13+'16'!AD12+'17'!AD10+'18'!AF12+'19'!AG14+'20'!AG11+'21'!AE15+'22'!AJ17+'23'!AJ15+'24'!AD15+'25'!AE14</f>
        <v>10</v>
      </c>
      <c r="K59" s="3">
        <f>'13'!AH14+'14'!AD12+'15'!AB13+'16'!AE12+'17'!AE10+'18'!AG12+'19'!AH14+'20'!AH11+'21'!AF15+'22'!AK17+'23'!AK15+'24'!AE15+'25'!AF14</f>
        <v>239</v>
      </c>
      <c r="L59" s="3"/>
      <c r="M59" s="6">
        <v>151</v>
      </c>
      <c r="O59" s="3">
        <v>2013</v>
      </c>
      <c r="P59" s="3"/>
    </row>
    <row r="60" spans="1:16" x14ac:dyDescent="0.25">
      <c r="A60" s="3" t="s">
        <v>500</v>
      </c>
      <c r="B60" s="3">
        <f>'04'!Y16+'05'!W26+'06'!AC17</f>
        <v>38</v>
      </c>
      <c r="C60" s="3">
        <f>'04'!Z16+'05'!X26+'06'!AD17</f>
        <v>14</v>
      </c>
      <c r="D60" s="3">
        <f>'04'!AA16+'05'!Y26+'06'!AE17</f>
        <v>8</v>
      </c>
      <c r="E60" s="4">
        <f t="shared" si="0"/>
        <v>6.333333333333333</v>
      </c>
      <c r="F60" s="4"/>
      <c r="G60" s="3">
        <f>'04'!AD16+'05'!AB26+'06'!AH17</f>
        <v>0</v>
      </c>
      <c r="H60" s="3">
        <f>'04'!AE16+'05'!AC26+'06'!AI17</f>
        <v>0</v>
      </c>
      <c r="I60" s="3">
        <f>'04'!AF16+'05'!AD26+'06'!AJ17</f>
        <v>0</v>
      </c>
      <c r="J60" s="3">
        <f>'04'!AG16+'05'!AE26+'06'!AK17</f>
        <v>9</v>
      </c>
      <c r="K60" s="3">
        <f>'04'!AH16+'05'!AF26+'06'!AL17</f>
        <v>23</v>
      </c>
      <c r="L60" s="3"/>
      <c r="M60" s="6">
        <v>103</v>
      </c>
      <c r="O60" s="3">
        <v>2004</v>
      </c>
      <c r="P60" s="3">
        <v>2006</v>
      </c>
    </row>
    <row r="61" spans="1:16" x14ac:dyDescent="0.25">
      <c r="A61" s="3" t="s">
        <v>501</v>
      </c>
      <c r="B61" s="3">
        <f>'93'!S9+'94'!X15</f>
        <v>288</v>
      </c>
      <c r="C61" s="3">
        <f>'93'!T9+'94'!Y15</f>
        <v>33</v>
      </c>
      <c r="D61" s="3">
        <f>'93'!U9+'94'!Z15</f>
        <v>7</v>
      </c>
      <c r="E61" s="4">
        <f t="shared" si="0"/>
        <v>11.076923076923077</v>
      </c>
      <c r="F61" s="4"/>
      <c r="G61" s="3">
        <f>'93'!X9+'94'!AC15</f>
        <v>0</v>
      </c>
      <c r="H61" s="3">
        <f>'93'!Y9+'94'!AD15</f>
        <v>0</v>
      </c>
      <c r="I61" s="3">
        <f>'93'!Z9+'94'!AE15</f>
        <v>4</v>
      </c>
      <c r="J61" s="3">
        <f>'93'!AA9+'94'!AF15</f>
        <v>5</v>
      </c>
      <c r="K61" s="3">
        <f>'93'!AB9+'94'!AG15</f>
        <v>38</v>
      </c>
      <c r="L61" s="3"/>
      <c r="M61" s="6">
        <v>6</v>
      </c>
      <c r="O61" s="3">
        <v>1993</v>
      </c>
      <c r="P61" s="3">
        <v>1994</v>
      </c>
    </row>
    <row r="62" spans="1:16" x14ac:dyDescent="0.25">
      <c r="A62" s="3" t="s">
        <v>572</v>
      </c>
      <c r="B62" s="3">
        <f>'11'!AC35+'12'!R33+'13'!Y16+'14'!U14+'15'!S15+'16'!V14+'17'!V12+'18'!X14+'19'!Y17+'22'!AB18</f>
        <v>296</v>
      </c>
      <c r="C62" s="3">
        <f>'11'!AD35+'12'!S33+'13'!Z16+'14'!V14+'15'!T15+'16'!W14+'17'!W12+'18'!Y14+'19'!Z17+'22'!AC18</f>
        <v>63</v>
      </c>
      <c r="D62" s="3">
        <f>'11'!AE35+'12'!T33+'13'!AA16+'14'!W14+'15'!U15+'16'!X14+'17'!X12+'18'!Z14+'19'!AA17+'22'!AD18</f>
        <v>17</v>
      </c>
      <c r="E62" s="4">
        <f t="shared" si="0"/>
        <v>6.4347826086956523</v>
      </c>
      <c r="F62" s="4"/>
      <c r="G62" s="3">
        <f>'11'!AH35+'12'!W33+'13'!AD16+'14'!Z14+'15'!X15+'16'!AA14+'17'!AA12+'18'!AC14+'19'!AD17+'22'!AG18</f>
        <v>0</v>
      </c>
      <c r="H62" s="3">
        <f>'11'!AI35+'12'!X33+'13'!AE16+'14'!AA14+'15'!Y15+'16'!AB14+'17'!AB12+'18'!AD14+'19'!AE17+'22'!AH18</f>
        <v>0</v>
      </c>
      <c r="I62" s="3">
        <f>'11'!AJ35+'12'!Y33+'13'!AF16+'14'!AB14+'15'!Z15+'16'!AC14+'17'!AC12+'18'!AE14+'19'!AF17+'22'!AI18</f>
        <v>1</v>
      </c>
      <c r="J62" s="3">
        <f>'11'!AK35+'12'!Z33+'13'!AG16+'14'!AC14+'15'!AA15+'16'!AD14+'17'!AD12+'18'!AF14+'19'!AG17+'22'!AJ18</f>
        <v>37</v>
      </c>
      <c r="K62" s="3">
        <f>'11'!AL35+'12'!AA33+'13'!AH16+'14'!AD14+'15'!AB15+'16'!AE14+'17'!AE12+'18'!AG14+'19'!AH17+'22'!AK18</f>
        <v>100</v>
      </c>
      <c r="L62" s="3"/>
      <c r="M62" s="6">
        <v>142</v>
      </c>
      <c r="O62" s="3">
        <v>2011</v>
      </c>
      <c r="P62" s="3">
        <v>2022</v>
      </c>
    </row>
    <row r="63" spans="1:16" x14ac:dyDescent="0.25">
      <c r="A63" s="3" t="s">
        <v>17</v>
      </c>
      <c r="B63" s="3">
        <f>'97'!AF16+'98'!X13+'99'!AG16+'00'!AG13+'01'!AA14+'02'!AE14+'03'!AE17+'04'!Y17+'05'!W13+'06'!AC18+'07'!T22+'08'!T19+'09'!W21+'10'!AE18+'11'!AC18+'12'!R14+'13'!Y15+'14'!U13+'15'!S14+'16'!V13+'17'!V11+'18'!X13+'19'!Y16+'20'!Y12+'21'!W16+'22'!AB19+'23'!AB17+'24'!V16+'25'!W15</f>
        <v>4046</v>
      </c>
      <c r="C63" s="3">
        <f>'97'!AG16+'98'!Y13+'99'!AH16+'00'!AH13+'01'!AB14+'02'!AF14+'03'!AF17+'04'!Z17+'05'!X13+'06'!AD18+'07'!U22+'08'!U19+'09'!X21+'10'!AF18+'11'!AD18+'12'!S14+'13'!Z15+'14'!V13+'15'!T14+'16'!W13+'17'!W11+'18'!Y13+'19'!Z16+'20'!Z12+'21'!X16+'22'!AC19+'23'!AC17+'24'!W16+'25'!X15</f>
        <v>444</v>
      </c>
      <c r="D63" s="3">
        <f>'97'!AH16+'98'!Z13+'99'!AI16+'00'!AI13+'01'!AC14+'02'!AG14+'03'!AG17+'04'!AA17+'05'!Y13+'06'!AE18+'07'!V22+'08'!V19+'09'!Y21+'10'!AG18+'11'!AE18+'12'!T14+'13'!AA15+'14'!W13+'15'!U14+'16'!X13+'17'!X11+'18'!Z13+'19'!AA16+'20'!AA12+'21'!Y16+'22'!AD19+'23'!AD17+'24'!X16+'25'!Y15</f>
        <v>51</v>
      </c>
      <c r="E63" s="4">
        <f t="shared" si="0"/>
        <v>10.295165394402035</v>
      </c>
      <c r="F63" s="4"/>
      <c r="G63" s="3">
        <f>'97'!AK16+'98'!AC13+'99'!AL16+'00'!AL13+'01'!AF14+'02'!AJ14+'03'!AJ17+'04'!AD17+'05'!AB13+'06'!AH18+'07'!Y22+'08'!Y19+'09'!AB21+'10'!AJ18+'11'!AH18+'12'!W14+'13'!AD15+'14'!Z13+'15'!X14+'16'!AA13+'17'!AA11+'18'!AC13+'19'!AD16+'20'!AD12+'21'!AB16+'22'!AG19+'23'!AG17+'24'!AA16+'25'!AB15</f>
        <v>0</v>
      </c>
      <c r="H63" s="3">
        <f>'97'!AL16+'98'!AD13+'99'!AM16+'00'!AM13+'01'!AG14+'02'!AK14+'03'!AK17+'04'!AE17+'05'!AC13+'06'!AI18+'07'!Z22+'08'!Z19+'09'!AC21+'10'!AK18+'11'!AI18+'12'!X14+'13'!AE15+'14'!AA13+'15'!Y14+'16'!AB13+'17'!AB11+'18'!AD13+'19'!AE16+'20'!AE12+'21'!AC16+'22'!AH19+'23'!AH17+'24'!AB16+'25'!AC15</f>
        <v>4</v>
      </c>
      <c r="I63" s="3">
        <f>'97'!AM16+'98'!AE13+'99'!AN16+'00'!AN13+'01'!AH14+'02'!AL14+'03'!AL17+'04'!AF17+'05'!AD13+'06'!AJ18+'07'!AA22+'08'!AA19+'09'!AD21+'10'!AL18+'11'!AJ18+'12'!Y14+'13'!AF15+'14'!AB13+'15'!Z14+'16'!AC13+'17'!AC11+'18'!AE13+'19'!AF16+'20'!AF12+'21'!AD16+'22'!AI19+'23'!AI17+'24'!AC16+'25'!AD15</f>
        <v>34</v>
      </c>
      <c r="J63" s="3">
        <f>'97'!AN16+'98'!AF13+'99'!AO16+'00'!AO13+'01'!AI14+'02'!AM14+'03'!AM17+'04'!AG17+'05'!AE13+'06'!AK18+'07'!AB22+'08'!AB19+'09'!AE21+'10'!AM18+'11'!AK18+'12'!Z14+'13'!AG15+'14'!AC13+'15'!AA14+'16'!AD13+'17'!AD11+'18'!AF13+'19'!AG16+'20'!AG12+'21'!AE16+'22'!AJ19+'23'!AJ17+'24'!AD16+'25'!AE15</f>
        <v>65</v>
      </c>
      <c r="K63" s="3">
        <f>'97'!AO16+'98'!AG13+'99'!AP16+'00'!AP13+'01'!AJ14+'02'!AN14+'03'!AN17+'04'!AH17+'05'!AF13+'06'!AL18+'07'!AC22+'08'!AC19+'09'!AF21+'10'!AN18+'11'!AL18+'12'!AA14+'13'!AH15+'14'!AD13+'15'!AB14+'16'!AE13+'17'!AE11+'18'!AG13+'19'!AH16+'20'!AH12+'21'!AF16+'22'!AK19+'23'!AK17+'24'!AE16+'25'!AF15</f>
        <v>509</v>
      </c>
      <c r="L63" s="3"/>
      <c r="M63" s="6">
        <v>70</v>
      </c>
      <c r="O63" s="3">
        <v>1997</v>
      </c>
      <c r="P63" s="3"/>
    </row>
    <row r="64" spans="1:16" x14ac:dyDescent="0.25">
      <c r="A64" s="3" t="s">
        <v>705</v>
      </c>
      <c r="B64" s="3">
        <f>'15'!S16+'16'!V15+'17'!V13+'18'!X15+'19'!Y18+'20'!Y13+'21'!W17+'22'!AB20+'23'!AB18+'24'!V17+'25'!W16</f>
        <v>3211</v>
      </c>
      <c r="C64" s="3">
        <f>'15'!T16+'16'!W15+'17'!W13+'18'!Y15+'19'!Z18+'20'!Z13+'21'!X17+'22'!AC20+'23'!AC18+'24'!W17+'25'!X16</f>
        <v>199</v>
      </c>
      <c r="D64" s="3">
        <f>'15'!U16+'16'!X15+'17'!X13+'18'!Z15+'19'!AA18+'20'!AA13+'21'!Y17+'22'!AD20+'23'!AD18+'24'!X17+'25'!Y16</f>
        <v>56</v>
      </c>
      <c r="E64" s="4">
        <f t="shared" si="0"/>
        <v>22.454545454545453</v>
      </c>
      <c r="F64" s="4"/>
      <c r="G64" s="3">
        <f>'15'!X16+'16'!AA15+'17'!AA13+'18'!AC15+'19'!AD18+'20'!AD13+'21'!AB17+'22'!AG20+'23'!AG18+'24'!AA17+'25'!AB16</f>
        <v>1</v>
      </c>
      <c r="H64" s="3">
        <f>'15'!Y16+'16'!AB15+'17'!AB13+'18'!AD15+'19'!AE18+'20'!AE13+'21'!AC17+'22'!AH20+'23'!AH18+'24'!AB17+'25'!AC16</f>
        <v>8</v>
      </c>
      <c r="I64" s="3">
        <f>'15'!Z16+'16'!AC15+'17'!AC13+'18'!AE15+'19'!AF18+'20'!AF13+'21'!AD17+'22'!AI20+'23'!AI18+'24'!AC17+'25'!AD16</f>
        <v>39</v>
      </c>
      <c r="J64" s="3">
        <f>'15'!AA16+'16'!AD15+'17'!AD13+'18'!AF15+'19'!AG18+'20'!AG13+'21'!AE17+'22'!AJ20+'23'!AJ18+'24'!AD17+'25'!AE16</f>
        <v>23</v>
      </c>
      <c r="K64" s="3">
        <f>'15'!AB16+'16'!AE15+'17'!AE13+'18'!AG15+'19'!AH18+'20'!AH13+'21'!AF17+'22'!AK20+'23'!AK18+'24'!AE17+'25'!AF16</f>
        <v>222</v>
      </c>
      <c r="L64" s="3"/>
      <c r="M64" s="6">
        <v>166</v>
      </c>
      <c r="O64" s="3">
        <v>2015</v>
      </c>
      <c r="P64" s="3"/>
    </row>
    <row r="65" spans="1:20" x14ac:dyDescent="0.25">
      <c r="A65" s="3" t="s">
        <v>1009</v>
      </c>
      <c r="B65" s="3">
        <f>'25'!W40</f>
        <v>3</v>
      </c>
      <c r="C65" s="3">
        <f>'25'!X40</f>
        <v>1</v>
      </c>
      <c r="D65" s="3">
        <f>'25'!Y40</f>
        <v>0</v>
      </c>
      <c r="E65" s="4">
        <f t="shared" si="0"/>
        <v>3</v>
      </c>
      <c r="F65" s="4"/>
      <c r="G65" s="3">
        <f>'25'!AB40</f>
        <v>0</v>
      </c>
      <c r="H65" s="3">
        <f>'25'!AC40</f>
        <v>0</v>
      </c>
      <c r="I65" s="3">
        <f>'25'!AD40</f>
        <v>0</v>
      </c>
      <c r="J65" s="3">
        <f>'25'!AE40</f>
        <v>1</v>
      </c>
      <c r="K65" s="3">
        <f>'25'!AF40</f>
        <v>2</v>
      </c>
      <c r="L65" s="3"/>
      <c r="M65" s="6">
        <v>254</v>
      </c>
      <c r="O65" s="3">
        <v>2025</v>
      </c>
      <c r="P65" s="3"/>
    </row>
    <row r="66" spans="1:20" x14ac:dyDescent="0.25">
      <c r="A66" s="3" t="s">
        <v>378</v>
      </c>
      <c r="B66" s="3">
        <f>'06'!AC19+'07'!T23+'08'!T20+'09'!W22+'10'!AE38</f>
        <v>779</v>
      </c>
      <c r="C66" s="3">
        <f>'06'!AD19+'07'!U23+'08'!U20+'09'!X22+'10'!AF38</f>
        <v>51</v>
      </c>
      <c r="D66" s="3">
        <f>'06'!AE19+'07'!V23+'08'!V20+'09'!Y22+'10'!AG38</f>
        <v>9</v>
      </c>
      <c r="E66" s="4">
        <f t="shared" si="0"/>
        <v>18.547619047619047</v>
      </c>
      <c r="F66" s="4"/>
      <c r="G66" s="3">
        <f>'06'!AH19+'07'!Y23+'08'!Y20+'09'!AB22+'10'!AJ38</f>
        <v>0</v>
      </c>
      <c r="H66" s="3">
        <f>'06'!AI19+'07'!Z23+'08'!Z20+'09'!AC22+'10'!AK38</f>
        <v>1</v>
      </c>
      <c r="I66" s="3">
        <f>'06'!AJ19+'07'!AA23+'08'!AA20+'09'!AD22+'10'!AL38</f>
        <v>13</v>
      </c>
      <c r="J66" s="3">
        <f>'06'!AK19+'07'!AB23+'08'!AB20+'09'!AE22+'10'!AM38</f>
        <v>4</v>
      </c>
      <c r="K66" s="3">
        <f>'06'!AL19+'07'!AC23+'08'!AC20+'09'!AF22+'10'!AN38</f>
        <v>55</v>
      </c>
      <c r="L66" s="3"/>
      <c r="M66" s="6">
        <v>108</v>
      </c>
      <c r="O66" s="3">
        <v>2006</v>
      </c>
      <c r="P66" s="3">
        <v>2010</v>
      </c>
    </row>
    <row r="67" spans="1:20" x14ac:dyDescent="0.25">
      <c r="A67" s="3" t="s">
        <v>80</v>
      </c>
      <c r="B67" s="3">
        <f>'00'!AG14+'01'!AA15+'02'!AE15</f>
        <v>196</v>
      </c>
      <c r="C67" s="3">
        <f>'00'!AH14+'01'!AB15+'02'!AF15</f>
        <v>20</v>
      </c>
      <c r="D67" s="3">
        <f>'00'!AI14+'01'!AC15+'02'!AG15</f>
        <v>2</v>
      </c>
      <c r="E67" s="4">
        <f t="shared" si="0"/>
        <v>10.888888888888889</v>
      </c>
      <c r="F67" s="4"/>
      <c r="G67" s="3">
        <f>'00'!AL14+'01'!AF15+'02'!AJ15</f>
        <v>0</v>
      </c>
      <c r="H67" s="3">
        <f>'00'!AM14+'01'!AG15+'02'!AK15</f>
        <v>0</v>
      </c>
      <c r="I67" s="3">
        <f>'00'!AN14+'01'!AH15+'02'!AL15</f>
        <v>3</v>
      </c>
      <c r="J67" s="3">
        <f>'00'!AO14+'01'!AI15+'02'!AM15</f>
        <v>0</v>
      </c>
      <c r="K67" s="3">
        <f>'00'!AP14+'01'!AJ15+'02'!AN15</f>
        <v>20</v>
      </c>
      <c r="L67" s="3"/>
      <c r="M67" s="6">
        <v>89</v>
      </c>
      <c r="O67" s="3">
        <v>2000</v>
      </c>
      <c r="P67" s="3">
        <v>2002</v>
      </c>
    </row>
    <row r="68" spans="1:20" x14ac:dyDescent="0.25">
      <c r="A68" s="3" t="s">
        <v>502</v>
      </c>
      <c r="B68" s="3">
        <f>'95'!S27+'96'!S15+'97'!AF14+'98'!X14</f>
        <v>258</v>
      </c>
      <c r="C68" s="3">
        <f>'95'!T27+'96'!T15+'97'!AG14+'98'!Y14</f>
        <v>35</v>
      </c>
      <c r="D68" s="3">
        <f>'95'!U27+'96'!U15+'97'!AH14+'98'!Z14</f>
        <v>16</v>
      </c>
      <c r="E68" s="4">
        <f t="shared" si="0"/>
        <v>13.578947368421053</v>
      </c>
      <c r="F68" s="4"/>
      <c r="G68" s="3">
        <f>'95'!X27+'96'!X15+'97'!AK14+'98'!AC14</f>
        <v>0</v>
      </c>
      <c r="H68" s="3">
        <f>'95'!Y27+'96'!Y15+'97'!AL14+'98'!AD14</f>
        <v>0</v>
      </c>
      <c r="I68" s="3">
        <f>'95'!Z27+'96'!Z15+'97'!AM14+'98'!AE14</f>
        <v>2</v>
      </c>
      <c r="J68" s="3">
        <f>'95'!AA27+'96'!AA15+'97'!AN14+'98'!AF14</f>
        <v>7</v>
      </c>
      <c r="K68" s="3">
        <f>'95'!AB27+'96'!AB15+'97'!AO14+'98'!AG14</f>
        <v>42</v>
      </c>
      <c r="L68" s="3"/>
      <c r="M68" s="6">
        <v>52</v>
      </c>
      <c r="O68" s="3">
        <v>1995</v>
      </c>
      <c r="P68" s="3">
        <v>1998</v>
      </c>
    </row>
    <row r="69" spans="1:20" x14ac:dyDescent="0.25">
      <c r="A69" s="3" t="s">
        <v>503</v>
      </c>
      <c r="B69" s="3">
        <f>'93'!S11+'94'!X19+'95'!S13+'96'!S16+'97'!AF15+'98'!X15+'99'!AG17+'00'!AG15+'01'!AA16+'02'!AE16+'03'!AE18+'04'!Y18+'05'!W14+'06'!AC20+'07'!T24+'08'!T21+'09'!W23+'10'!AE39+'11'!AC19+'12'!R16+'13'!Y33+'14'!U27+'15'!S33+'16'!V16+'17'!V30+'18'!X16+'19'!Y19+'20'!Y26+'21'!W19+'22'!AB21+'23'!AB34+'24'!V35</f>
        <v>940</v>
      </c>
      <c r="C69" s="3">
        <f>'93'!T11+'94'!Y19+'95'!T13+'96'!T16+'97'!AG15+'98'!Y15+'99'!AH17+'00'!AH15+'01'!AB16+'02'!AF16+'03'!AF18+'04'!Z18+'05'!X14+'06'!AD20+'07'!U24+'08'!U21+'09'!X23+'10'!AF39+'11'!AD19+'12'!S16+'13'!Z33+'14'!V27+'15'!T33+'16'!W16+'17'!W30+'18'!Y16+'19'!Z19+'20'!Z26+'21'!X19+'22'!AC21+'23'!AC34+'24'!W35</f>
        <v>227</v>
      </c>
      <c r="D69" s="3">
        <f>'93'!U11+'94'!Z19+'95'!U13+'96'!U16+'97'!AH15+'98'!Z15+'99'!AI17+'00'!AI15+'01'!AC16+'02'!AG16+'03'!AG18+'04'!AA18+'05'!Y14+'06'!AE20+'07'!V24+'08'!V21+'09'!Y23+'10'!AG39+'11'!AE19+'12'!T16+'13'!AA33+'14'!W27+'15'!U33+'16'!X16+'17'!X30+'18'!Z16+'19'!AA19+'20'!AA26+'21'!Y19+'22'!AD21+'23'!AD34+'24'!X35</f>
        <v>52</v>
      </c>
      <c r="E69" s="4">
        <f t="shared" si="0"/>
        <v>5.371428571428571</v>
      </c>
      <c r="F69" s="4"/>
      <c r="G69" s="3">
        <f>'93'!X11+'94'!AC19+'95'!X13+'96'!X16+'97'!AK15+'98'!AC15+'99'!AL17+'00'!AL15+'01'!AF16+'02'!AJ16+'03'!AJ18+'04'!AD18+'05'!AB14+'06'!AH20+'07'!Y24+'08'!Y21+'09'!AB23+'10'!AJ39+'11'!AH19+'12'!W16+'13'!AD33+'14'!Z27+'15'!X33+'16'!AA16+'17'!AA30+'18'!AC16+'19'!AD19+'20'!AD26+'21'!AB19+'22'!AG21+'23'!AG34+'24'!AA35</f>
        <v>0</v>
      </c>
      <c r="H69" s="3">
        <f>'93'!Y11+'94'!AD19+'95'!Y13+'96'!Y16+'97'!AL15+'98'!AD15+'99'!AM17+'00'!AM15+'01'!AG16+'02'!AK16+'03'!AK18+'04'!AE18+'05'!AC14+'06'!AI20+'07'!Z24+'08'!Z21+'09'!AC23+'10'!AK39+'11'!AI19+'12'!X16+'13'!AE33+'14'!AA27+'15'!Y33+'16'!AB16+'17'!AB30+'18'!AD16+'19'!AE19+'20'!AE26+'21'!AC19+'22'!AH21+'23'!AH34+'24'!AB35</f>
        <v>0</v>
      </c>
      <c r="I69" s="3">
        <f>'93'!Z11+'94'!AE19+'95'!Z13+'96'!Z16+'97'!AM15+'98'!AE15+'99'!AN17+'00'!AN15+'01'!AH16+'02'!AL16+'03'!AL18+'04'!AF18+'05'!AD14+'06'!AJ20+'07'!AA24+'08'!AA21+'09'!AD23+'10'!AL39+'11'!AJ19+'12'!Y16+'13'!AF33+'14'!AB27+'15'!Z33+'16'!AC16+'17'!AC30+'18'!AE16+'19'!AF19+'20'!AF26+'21'!AD19+'22'!AI21+'23'!AI34+'24'!AC35</f>
        <v>4</v>
      </c>
      <c r="J69" s="3">
        <f>'93'!AA11+'94'!AF19+'95'!AA13+'96'!AA16+'97'!AN15+'98'!AF15+'99'!AO17+'00'!AO15+'01'!AI16+'02'!AM16+'03'!AM18+'04'!AG18+'05'!AE14+'06'!AK20+'07'!AB24+'08'!AB21+'09'!AE23+'10'!AM39+'11'!AK19+'12'!Z16+'13'!AG33+'14'!AC27+'15'!AA33+'16'!AD16+'17'!AD30+'18'!AF16+'19'!AG19+'20'!AG26+'21'!AE19+'22'!AJ21+'23'!AJ34+'24'!AD35</f>
        <v>90</v>
      </c>
      <c r="K69" s="3">
        <f>'93'!AB11+'94'!AG19+'95'!AB13+'96'!AB16+'97'!AO15+'98'!AG15+'99'!AP17+'00'!AP15+'01'!AJ16+'02'!AN16+'03'!AN18+'04'!AH18+'05'!AF14+'06'!AL20+'07'!AC24+'08'!AC21+'09'!AF23+'10'!AN39+'11'!AL19+'12'!AA16+'13'!AH33+'14'!AD27+'15'!AB33+'16'!AE16+'17'!AE30+'18'!AG16+'19'!AH19+'20'!AH26+'21'!AF19+'22'!AK21+'23'!AK34+'24'!AE35</f>
        <v>317</v>
      </c>
      <c r="L69" s="3"/>
      <c r="M69" s="6">
        <v>8</v>
      </c>
      <c r="O69" s="3">
        <v>1993</v>
      </c>
      <c r="P69" s="3">
        <v>2024</v>
      </c>
    </row>
    <row r="70" spans="1:20" x14ac:dyDescent="0.25">
      <c r="A70" s="3" t="s">
        <v>163</v>
      </c>
      <c r="B70" s="3">
        <f>'93'!S12+'94'!X20+'95'!S14+'96'!S17+'97'!AF28</f>
        <v>282</v>
      </c>
      <c r="C70" s="3">
        <f>'93'!T12+'94'!Y20+'95'!T14+'96'!T17+'97'!AG28</f>
        <v>41</v>
      </c>
      <c r="D70" s="3">
        <f>'93'!U12+'94'!Z20+'95'!U14+'96'!U17+'97'!AH28</f>
        <v>10</v>
      </c>
      <c r="E70" s="4">
        <f t="shared" si="0"/>
        <v>9.0967741935483879</v>
      </c>
      <c r="F70" s="4"/>
      <c r="G70" s="3">
        <f>'93'!X12+'94'!AC20+'95'!X14+'96'!X17+'97'!AK28</f>
        <v>0</v>
      </c>
      <c r="H70" s="3">
        <f>'93'!Y12+'94'!AD20+'95'!Y14+'96'!Y17+'97'!AL28</f>
        <v>0</v>
      </c>
      <c r="I70" s="3">
        <f>'93'!Z12+'94'!AE20+'95'!Z14+'96'!Z17+'97'!AM28</f>
        <v>0</v>
      </c>
      <c r="J70" s="3">
        <f>'93'!AA12+'94'!AF20+'95'!AA14+'96'!AA17+'97'!AN28</f>
        <v>11</v>
      </c>
      <c r="K70" s="3">
        <f>'93'!AB12+'94'!AG20+'95'!AB14+'96'!AB17+'97'!AO28</f>
        <v>52</v>
      </c>
      <c r="L70" s="3"/>
      <c r="M70" s="6">
        <v>7</v>
      </c>
      <c r="O70" s="3">
        <v>1993</v>
      </c>
      <c r="P70" s="3">
        <v>1997</v>
      </c>
    </row>
    <row r="71" spans="1:20" x14ac:dyDescent="0.25">
      <c r="A71" s="3" t="s">
        <v>1006</v>
      </c>
      <c r="B71" s="3">
        <f>'25'!W41</f>
        <v>61</v>
      </c>
      <c r="C71" s="3">
        <f>'25'!X41</f>
        <v>3</v>
      </c>
      <c r="D71" s="3">
        <f>'25'!Y41</f>
        <v>0</v>
      </c>
      <c r="E71" s="4">
        <f t="shared" si="0"/>
        <v>20.333333333333332</v>
      </c>
      <c r="F71" s="4"/>
      <c r="G71" s="3">
        <f>'25'!AB41</f>
        <v>0</v>
      </c>
      <c r="H71" s="3">
        <f>'25'!AC41</f>
        <v>0</v>
      </c>
      <c r="I71" s="3">
        <f>'25'!AD41</f>
        <v>1</v>
      </c>
      <c r="J71" s="3">
        <f>'25'!AE41</f>
        <v>0</v>
      </c>
      <c r="K71" s="3">
        <f>'25'!AF41</f>
        <v>3</v>
      </c>
      <c r="L71" s="3"/>
      <c r="M71" s="6">
        <v>251</v>
      </c>
      <c r="O71" s="3">
        <v>2025</v>
      </c>
      <c r="P71" s="3"/>
    </row>
    <row r="72" spans="1:20" x14ac:dyDescent="0.25">
      <c r="A72" s="3" t="s">
        <v>369</v>
      </c>
      <c r="B72" s="3">
        <f>'06'!AC21+'07'!T25+'08'!T22+'09'!W24+'10'!AE20+'11'!AC20+'12'!R17+'13'!Y18+'14'!U28+'15'!S35</f>
        <v>746</v>
      </c>
      <c r="C72" s="3">
        <f>'06'!AD21+'07'!U25+'08'!U22+'09'!X24+'10'!AF20+'11'!AD20+'12'!S17+'13'!Z18+'14'!V28+'15'!T35</f>
        <v>87</v>
      </c>
      <c r="D72" s="3">
        <f>'06'!AE21+'07'!V25+'08'!V22+'09'!Y24+'10'!AG20+'11'!AE20+'12'!T17+'13'!AA18+'14'!W28+'15'!U35</f>
        <v>10</v>
      </c>
      <c r="E72" s="4">
        <f t="shared" si="0"/>
        <v>9.6883116883116891</v>
      </c>
      <c r="F72" s="4"/>
      <c r="G72" s="3">
        <f>'06'!AH21+'07'!Y25+'08'!Y22+'09'!AB24+'10'!AJ20+'11'!AH20+'12'!W17+'13'!AD18+'14'!Z28+'15'!X35</f>
        <v>0</v>
      </c>
      <c r="H72" s="3">
        <f>'06'!AI21+'07'!Z25+'08'!Z22+'09'!AC24+'10'!AK20+'11'!AI20+'12'!X17+'13'!AE18+'14'!AA28+'15'!Y35</f>
        <v>0</v>
      </c>
      <c r="I72" s="3">
        <f>'06'!AJ21+'07'!AA25+'08'!AA22+'09'!AD24+'10'!AL20+'11'!AJ20+'12'!Y17+'13'!AF18+'14'!AB28+'15'!Z35</f>
        <v>9</v>
      </c>
      <c r="J72" s="3">
        <f>'06'!AK21+'07'!AB25+'08'!AB22+'09'!AE24+'10'!AM20+'11'!AK20+'12'!Z17+'13'!AG18+'14'!AC28+'15'!AA35</f>
        <v>14</v>
      </c>
      <c r="K72" s="3">
        <f>'06'!AL21+'07'!AC25+'08'!AC22+'09'!AF24+'10'!AN20+'11'!AL20+'12'!AA17+'13'!AH18+'14'!AD28+'15'!AB35</f>
        <v>101</v>
      </c>
      <c r="L72" s="3"/>
      <c r="M72" s="6">
        <v>111</v>
      </c>
      <c r="O72" s="3">
        <v>2006</v>
      </c>
      <c r="P72" s="3">
        <v>2015</v>
      </c>
    </row>
    <row r="73" spans="1:20" x14ac:dyDescent="0.25">
      <c r="A73" s="3" t="s">
        <v>164</v>
      </c>
      <c r="B73" s="3">
        <f>'95'!S28+'96'!S18+'97'!AF29</f>
        <v>76</v>
      </c>
      <c r="C73" s="3">
        <f>'95'!T28+'96'!T18+'97'!AG29</f>
        <v>17</v>
      </c>
      <c r="D73" s="3">
        <f>'95'!U28+'96'!U18+'97'!AH29</f>
        <v>5</v>
      </c>
      <c r="E73" s="4">
        <f t="shared" si="0"/>
        <v>6.333333333333333</v>
      </c>
      <c r="F73" s="4"/>
      <c r="G73" s="3">
        <f>'95'!X28+'96'!X18+'97'!AK29</f>
        <v>0</v>
      </c>
      <c r="H73" s="3">
        <f>'95'!Y28+'96'!Y18+'97'!AL29</f>
        <v>0</v>
      </c>
      <c r="I73" s="3">
        <f>'95'!Z28+'96'!Z18+'97'!AM29</f>
        <v>1</v>
      </c>
      <c r="J73" s="3">
        <f>'95'!AA28+'96'!AA18+'97'!AN29</f>
        <v>4</v>
      </c>
      <c r="K73" s="3">
        <f>'95'!AB28+'96'!AB18+'97'!AO29</f>
        <v>21</v>
      </c>
      <c r="L73" s="3"/>
      <c r="M73" s="6">
        <v>53</v>
      </c>
      <c r="O73" s="3">
        <v>1995</v>
      </c>
      <c r="P73" s="3">
        <v>1997</v>
      </c>
      <c r="T73" s="3"/>
    </row>
    <row r="74" spans="1:20" x14ac:dyDescent="0.25">
      <c r="A74" s="3" t="s">
        <v>506</v>
      </c>
      <c r="B74" s="3">
        <f>'93'!S15+'94'!X21+'95'!S15+'96'!S19+'97'!AF17+'98'!X31+'99'!AG18+'00'!AG16+'01'!AA17+'02'!AE17+'03'!AE19+'04'!Y19+'05'!W15+'06'!AC22+'07'!T26+'08'!T23+'09'!W25+'10'!AE21+'11'!AC38</f>
        <v>1365</v>
      </c>
      <c r="C74" s="3">
        <f>'93'!T15+'94'!Y21+'95'!T15+'96'!T19+'97'!AG17+'98'!Y31+'99'!AH18+'00'!AH16+'01'!AB17+'02'!AF17+'03'!AF19+'04'!Z19+'05'!X15+'06'!AD22+'07'!U26+'08'!U23+'09'!X25+'10'!AF21+'11'!AD38</f>
        <v>194</v>
      </c>
      <c r="D74" s="3">
        <f>'93'!U15+'94'!Z21+'95'!U15+'96'!U19+'97'!AH17+'98'!Z31+'99'!AI18+'00'!AI16+'01'!AC17+'02'!AG17+'03'!AG19+'04'!AA19+'05'!Y15+'06'!AE22+'07'!V26+'08'!V23+'09'!Y25+'10'!AG21+'11'!AE38</f>
        <v>1</v>
      </c>
      <c r="E74" s="4">
        <f t="shared" si="0"/>
        <v>7.0725388601036272</v>
      </c>
      <c r="F74" s="4"/>
      <c r="G74" s="3">
        <f>'93'!X15+'94'!AC21+'95'!X15+'96'!X19+'97'!AK17+'98'!AC31+'99'!AL18+'00'!AL16+'01'!AF17+'02'!AJ17+'03'!AJ19+'04'!AD19+'05'!AB15+'06'!AH22+'07'!Y26+'08'!Y23+'09'!AB25+'10'!AJ21+'11'!AH38</f>
        <v>0</v>
      </c>
      <c r="H74" s="3">
        <f>'93'!Y15+'94'!AD21+'95'!Y15+'96'!Y19+'97'!AL17+'98'!AD31+'99'!AM18+'00'!AM16+'01'!AG17+'02'!AK17+'03'!AK19+'04'!AE19+'05'!AC15+'06'!AI22+'07'!Z26+'08'!Z23+'09'!AC25+'10'!AK21+'11'!AI38</f>
        <v>1</v>
      </c>
      <c r="I74" s="3">
        <f>'93'!Z15+'94'!AE21+'95'!Z15+'96'!Z19+'97'!AM17+'98'!AE31+'99'!AN18+'00'!AN16+'01'!AH17+'02'!AL17+'03'!AL19+'04'!AF19+'05'!AD15+'06'!AJ22+'07'!AA26+'08'!AA23+'09'!AD25+'10'!AL21+'11'!AJ38</f>
        <v>8</v>
      </c>
      <c r="J74" s="3">
        <f>'93'!AA15+'94'!AF21+'95'!AA15+'96'!AA19+'97'!AN17+'98'!AF31+'99'!AO18+'00'!AO16+'01'!AI17+'02'!AM17+'03'!AM19+'04'!AG19+'05'!AE15+'06'!AK22+'07'!AB26+'08'!AB23+'09'!AE25+'10'!AM21+'11'!AK38</f>
        <v>3</v>
      </c>
      <c r="K74" s="3">
        <f>'93'!AB15+'94'!AG21+'95'!AB15+'96'!AB19+'97'!AO17+'98'!AG31+'99'!AP18+'00'!AP16+'01'!AJ17+'02'!AN17+'03'!AN19+'04'!AH19+'05'!AF15+'06'!AL22+'07'!AC26+'08'!AC23+'09'!AF25+'10'!AN21+'11'!AL38</f>
        <v>197</v>
      </c>
      <c r="L74" s="3"/>
      <c r="M74" s="6">
        <v>1</v>
      </c>
      <c r="O74" s="3">
        <v>1993</v>
      </c>
      <c r="P74" s="3">
        <v>2011</v>
      </c>
      <c r="T74" s="3"/>
    </row>
    <row r="75" spans="1:20" x14ac:dyDescent="0.25">
      <c r="A75" s="3" t="s">
        <v>943</v>
      </c>
      <c r="B75" s="3">
        <f>'23'!AB33</f>
        <v>1</v>
      </c>
      <c r="C75" s="3">
        <f>'23'!AC33</f>
        <v>1</v>
      </c>
      <c r="D75" s="3">
        <f>'23'!AD33</f>
        <v>0</v>
      </c>
      <c r="E75" s="4">
        <f t="shared" si="0"/>
        <v>1</v>
      </c>
      <c r="F75" s="4"/>
      <c r="G75" s="3">
        <f>'23'!AG33</f>
        <v>0</v>
      </c>
      <c r="H75" s="3">
        <f>'23'!AH33</f>
        <v>0</v>
      </c>
      <c r="I75" s="3">
        <f>'23'!AI33</f>
        <v>0</v>
      </c>
      <c r="J75" s="3">
        <f>'23'!AJ33</f>
        <v>0</v>
      </c>
      <c r="K75" s="3">
        <f>'23'!AK33</f>
        <v>1</v>
      </c>
      <c r="L75" s="3"/>
      <c r="M75" s="6">
        <v>231</v>
      </c>
      <c r="O75" s="3">
        <v>2023</v>
      </c>
      <c r="P75" s="3"/>
      <c r="T75" s="3"/>
    </row>
    <row r="76" spans="1:20" x14ac:dyDescent="0.25">
      <c r="A76" s="3" t="s">
        <v>1002</v>
      </c>
      <c r="B76" s="3">
        <f>'25'!W17</f>
        <v>69</v>
      </c>
      <c r="C76" s="3">
        <f>'25'!X17</f>
        <v>5</v>
      </c>
      <c r="D76" s="3">
        <f>'25'!Y17</f>
        <v>2</v>
      </c>
      <c r="E76" s="4">
        <f t="shared" si="0"/>
        <v>23</v>
      </c>
      <c r="F76" s="4"/>
      <c r="G76" s="3">
        <f>'25'!AB17</f>
        <v>0</v>
      </c>
      <c r="H76" s="3">
        <f>'25'!AC17</f>
        <v>0</v>
      </c>
      <c r="I76" s="3">
        <f>'25'!AD17</f>
        <v>1</v>
      </c>
      <c r="J76" s="3">
        <f>'25'!AE17</f>
        <v>0</v>
      </c>
      <c r="K76" s="3">
        <f>'25'!AF17</f>
        <v>5</v>
      </c>
      <c r="L76" s="3"/>
      <c r="M76" s="6">
        <v>247</v>
      </c>
      <c r="O76" s="3">
        <v>2025</v>
      </c>
      <c r="P76" s="3"/>
      <c r="T76" s="3"/>
    </row>
    <row r="77" spans="1:20" x14ac:dyDescent="0.25">
      <c r="A77" s="3" t="s">
        <v>933</v>
      </c>
      <c r="B77" s="3">
        <f>'23'!AB19+'24'!V18+'25'!W18</f>
        <v>934</v>
      </c>
      <c r="C77" s="3">
        <f>'23'!AC19+'24'!W18+'25'!X18</f>
        <v>29</v>
      </c>
      <c r="D77" s="3">
        <f>'23'!AD19+'24'!X18+'25'!Y18</f>
        <v>3</v>
      </c>
      <c r="E77" s="4">
        <f t="shared" si="0"/>
        <v>35.92307692307692</v>
      </c>
      <c r="F77" s="4"/>
      <c r="G77" s="3">
        <f>'23'!AG19+'24'!AA18+'25'!AB18</f>
        <v>1</v>
      </c>
      <c r="H77" s="3">
        <f>'23'!AH19+'24'!AB18+'25'!AC18</f>
        <v>7</v>
      </c>
      <c r="I77" s="3">
        <f>'23'!AI19+'24'!AC18+'25'!AD18</f>
        <v>2</v>
      </c>
      <c r="J77" s="3">
        <f>'23'!AJ19+'24'!AD18+'25'!AE18</f>
        <v>1</v>
      </c>
      <c r="K77" s="3">
        <f>'23'!AK19+'24'!AE18+'25'!AF18</f>
        <v>30</v>
      </c>
      <c r="L77" s="3"/>
      <c r="M77" s="6">
        <v>226</v>
      </c>
      <c r="O77" s="3">
        <v>2023</v>
      </c>
      <c r="P77" s="3"/>
      <c r="T77" s="3"/>
    </row>
    <row r="78" spans="1:20" x14ac:dyDescent="0.25">
      <c r="A78" s="3" t="s">
        <v>776</v>
      </c>
      <c r="B78" s="3">
        <f>'18'!X17+'19'!Y20+'20'!Y15+'21'!W20</f>
        <v>215</v>
      </c>
      <c r="C78" s="3">
        <f>'18'!Y17+'19'!Z20+'20'!Z15+'21'!X20</f>
        <v>22</v>
      </c>
      <c r="D78" s="3">
        <f>'18'!Z17+'19'!AA20+'20'!AA15+'21'!Y20</f>
        <v>2</v>
      </c>
      <c r="E78" s="4">
        <f t="shared" si="0"/>
        <v>10.75</v>
      </c>
      <c r="F78" s="4"/>
      <c r="G78" s="3">
        <f>'18'!AC17+'19'!AD20+'20'!AD15+'21'!AB20</f>
        <v>0</v>
      </c>
      <c r="H78" s="3">
        <f>'18'!AD17+'19'!AE20+'20'!AE15+'21'!AC20</f>
        <v>1</v>
      </c>
      <c r="I78" s="3">
        <f>'18'!AE17+'19'!AF20+'20'!AF15+'21'!AD20</f>
        <v>1</v>
      </c>
      <c r="J78" s="3">
        <f>'18'!AF17+'19'!AG20+'20'!AG15+'21'!AE20</f>
        <v>2</v>
      </c>
      <c r="K78" s="3">
        <f>'18'!AG17+'19'!AH20+'20'!AH15+'21'!AF20</f>
        <v>24</v>
      </c>
      <c r="L78" s="3"/>
      <c r="M78" s="6">
        <v>191</v>
      </c>
      <c r="O78" s="3">
        <v>2018</v>
      </c>
      <c r="P78" s="3">
        <v>2021</v>
      </c>
      <c r="T78" s="3"/>
    </row>
    <row r="79" spans="1:20" x14ac:dyDescent="0.25">
      <c r="A79" s="3" t="s">
        <v>545</v>
      </c>
      <c r="B79" s="3">
        <f>'94'!X22</f>
        <v>212</v>
      </c>
      <c r="C79" s="3">
        <f>'94'!Y22</f>
        <v>9</v>
      </c>
      <c r="D79" s="3">
        <f>'94'!Z22</f>
        <v>5</v>
      </c>
      <c r="E79" s="4">
        <f t="shared" si="0"/>
        <v>53</v>
      </c>
      <c r="F79" s="4"/>
      <c r="G79" s="3">
        <f>'94'!AC22</f>
        <v>0</v>
      </c>
      <c r="H79" s="3">
        <f>'94'!AD22</f>
        <v>1</v>
      </c>
      <c r="I79" s="3">
        <f>'94'!AE22</f>
        <v>3</v>
      </c>
      <c r="J79" s="3">
        <f>'94'!AF22</f>
        <v>0</v>
      </c>
      <c r="K79" s="3">
        <f>'94'!AG22</f>
        <v>9</v>
      </c>
      <c r="L79" s="3"/>
      <c r="M79" s="15">
        <v>28</v>
      </c>
      <c r="O79" s="3">
        <v>1994</v>
      </c>
      <c r="P79" s="3">
        <v>1994</v>
      </c>
      <c r="T79" s="3"/>
    </row>
    <row r="80" spans="1:20" x14ac:dyDescent="0.25">
      <c r="A80" s="3" t="s">
        <v>505</v>
      </c>
      <c r="B80" s="3">
        <f>'06'!AC24+'07'!T27+'08'!T24+'09'!W26+'11'!AC40</f>
        <v>1069</v>
      </c>
      <c r="C80" s="3">
        <f>'06'!AD24+'07'!U27+'08'!U24+'09'!X26+'11'!AD40</f>
        <v>65</v>
      </c>
      <c r="D80" s="3">
        <f>'06'!AE24+'07'!V27+'08'!V24+'09'!Y26+'11'!AE40</f>
        <v>8</v>
      </c>
      <c r="E80" s="4">
        <f t="shared" si="0"/>
        <v>18.754385964912281</v>
      </c>
      <c r="F80" s="4"/>
      <c r="G80" s="3">
        <f>'06'!AH24+'07'!Y27+'08'!Y24+'09'!AB26+'11'!AH40</f>
        <v>1</v>
      </c>
      <c r="H80" s="3">
        <f>'06'!AI24+'07'!Z27+'08'!Z24+'09'!AC26+'11'!AI40</f>
        <v>3</v>
      </c>
      <c r="I80" s="3">
        <f>'06'!AJ24+'07'!AA27+'08'!AA24+'09'!AD26+'11'!AJ40</f>
        <v>9</v>
      </c>
      <c r="J80" s="3">
        <f>'06'!AK24+'07'!AB27+'08'!AB24+'09'!AE26+'11'!AK40</f>
        <v>4</v>
      </c>
      <c r="K80" s="3">
        <f>'06'!AL24+'07'!AC27+'08'!AC24+'09'!AF26+'11'!AL40</f>
        <v>69</v>
      </c>
      <c r="L80" s="3"/>
      <c r="M80" s="6">
        <v>109</v>
      </c>
      <c r="O80" s="3">
        <v>2006</v>
      </c>
      <c r="P80" s="3">
        <v>2011</v>
      </c>
      <c r="T80" s="3"/>
    </row>
    <row r="81" spans="1:20" x14ac:dyDescent="0.25">
      <c r="A81" s="3" t="s">
        <v>979</v>
      </c>
      <c r="B81" s="3">
        <f>'24'!V19+'25'!W19</f>
        <v>30</v>
      </c>
      <c r="C81" s="3">
        <f>'24'!W19+'25'!X19</f>
        <v>10</v>
      </c>
      <c r="D81" s="3">
        <f>'24'!X19+'25'!Y19</f>
        <v>0</v>
      </c>
      <c r="E81" s="4">
        <f t="shared" si="0"/>
        <v>3</v>
      </c>
      <c r="F81" s="4"/>
      <c r="G81" s="3">
        <f>'24'!AA19+'25'!AB19</f>
        <v>0</v>
      </c>
      <c r="H81" s="3">
        <f>'24'!AB19+'25'!AC19</f>
        <v>0</v>
      </c>
      <c r="I81" s="3">
        <f>'24'!AC19+'25'!AD19</f>
        <v>0</v>
      </c>
      <c r="J81" s="3">
        <f>'24'!AD19+'25'!AE19</f>
        <v>3</v>
      </c>
      <c r="K81" s="3">
        <f>'24'!AE19+'25'!AF19</f>
        <v>13</v>
      </c>
      <c r="L81" s="3"/>
      <c r="M81" s="6">
        <v>240</v>
      </c>
      <c r="O81" s="3">
        <v>2024</v>
      </c>
      <c r="P81" s="3"/>
      <c r="T81" s="3"/>
    </row>
    <row r="82" spans="1:20" x14ac:dyDescent="0.25">
      <c r="A82" s="3" t="s">
        <v>507</v>
      </c>
      <c r="B82" s="3">
        <f>'96'!S20+'97'!AF18+'98'!X16+'99'!AG19+'00'!AG17+'01'!AA18+'02'!AE18+'03'!AE20+'04'!Y20+'05'!W16+'06'!AC25+'07'!T28+'08'!T25+'09'!W27+'10'!AE22+'11'!AC21+'12'!R18+'13'!Y19+'14'!U15+'15'!S17+'16'!V17+'17'!V15+'18'!X18+'19'!Y21+'20'!Y27+'21'!W21+'22'!AB23+'23'!AB36+'24'!V36+'25'!W20</f>
        <v>4951</v>
      </c>
      <c r="C82" s="3">
        <f>'96'!T20+'97'!AG18+'98'!Y16+'99'!AH19+'00'!AH17+'01'!AB18+'02'!AF18+'03'!AF20+'04'!Z20+'05'!X16+'06'!AD25+'07'!U28+'08'!U25+'09'!X27+'10'!AF22+'11'!AD21+'12'!S18+'13'!Z19+'14'!V15+'15'!T17+'16'!W17+'17'!W15+'18'!Y18+'19'!Z21+'20'!Z27+'21'!X21+'22'!AC23+'23'!AC36+'24'!W36+'25'!X20</f>
        <v>417</v>
      </c>
      <c r="D82" s="3">
        <f>'96'!U20+'97'!AH18+'98'!Z16+'99'!AI19+'00'!AI17+'01'!AC18+'02'!AG18+'03'!AG20+'04'!AA20+'05'!Y16+'06'!AE25+'07'!V28+'08'!V25+'09'!Y27+'10'!AG22+'11'!AE21+'12'!T18+'13'!AA19+'14'!W15+'15'!U17+'16'!X17+'17'!X15+'18'!Z18+'19'!AA21+'20'!AA27+'21'!Y21+'22'!AD23+'23'!AD36+'24'!X36+'25'!Y20</f>
        <v>86</v>
      </c>
      <c r="E82" s="4">
        <f t="shared" si="0"/>
        <v>14.957703927492448</v>
      </c>
      <c r="F82" s="4"/>
      <c r="G82" s="3">
        <f>'96'!X20+'97'!AK18+'98'!AC16+'99'!AL19+'00'!AL17+'01'!AF18+'02'!AJ18+'03'!AJ20+'04'!AD20+'05'!AB16+'06'!AH25+'07'!Y28+'08'!Y25+'09'!AB27+'10'!AJ22+'11'!AH21+'12'!W18+'13'!AD19+'14'!Z15+'15'!X17+'16'!AA17+'17'!AA15+'18'!AC18+'19'!AD21+'20'!AD27+'21'!AB21+'22'!AG23+'23'!AG36+'24'!AA36+'25'!AB20</f>
        <v>0</v>
      </c>
      <c r="H82" s="3">
        <f>'96'!Y20+'97'!AL18+'98'!AD16+'99'!AM19+'00'!AM17+'01'!AG18+'02'!AK18+'03'!AK20+'04'!AE20+'05'!AC16+'06'!AI25+'07'!Z28+'08'!Z25+'09'!AC27+'10'!AK22+'11'!AI21+'12'!X18+'13'!AE19+'14'!AA15+'15'!Y17+'16'!AB17+'17'!AB15+'18'!AD18+'19'!AE21+'20'!AE27+'21'!AC21+'22'!AH23+'23'!AH36+'24'!AB36+'25'!AC20</f>
        <v>13</v>
      </c>
      <c r="I82" s="3">
        <f>'96'!Z20+'97'!AM18+'98'!AE16+'99'!AN19+'00'!AN17+'01'!AH18+'02'!AL18+'03'!AL20+'04'!AF20+'05'!AD16+'06'!AJ25+'07'!AA28+'08'!AA25+'09'!AD27+'10'!AL22+'11'!AJ21+'12'!Y18+'13'!AF19+'14'!AB15+'15'!Z17+'16'!AC17+'17'!AC15+'18'!AE18+'19'!AF21+'20'!AF27+'21'!AD21+'22'!AI23+'23'!AI36+'24'!AC36+'25'!AD20</f>
        <v>53</v>
      </c>
      <c r="J82" s="3">
        <f>'96'!AA20+'97'!AN18+'98'!AF16+'99'!AO19+'00'!AO17+'01'!AI18+'02'!AM18+'03'!AM20+'04'!AG20+'05'!AE16+'06'!AK25+'07'!AB28+'08'!AB25+'09'!AE27+'10'!AM22+'11'!AK21+'12'!Z18+'13'!AG19+'14'!AC15+'15'!AA17+'16'!AD17+'17'!AD15+'18'!AF18+'19'!AG21+'20'!AG27+'21'!AE21+'22'!AJ23+'23'!AJ36+'24'!AD36+'25'!AE20</f>
        <v>132</v>
      </c>
      <c r="K82" s="3">
        <f>'96'!AB20+'97'!AO18+'98'!AG16+'99'!AP19+'00'!AP17+'01'!AJ18+'02'!AN18+'03'!AN20+'04'!AH20+'05'!AF16+'06'!AL25+'07'!AC28+'08'!AC25+'09'!AF27+'10'!AN22+'11'!AL21+'12'!AA18+'13'!AH19+'14'!AD15+'15'!AB17+'16'!AE17+'17'!AE15+'18'!AG18+'19'!AH21+'20'!AH27+'21'!AF21+'22'!AK23+'23'!AK36+'24'!AE36+'25'!AF20</f>
        <v>549</v>
      </c>
      <c r="L82" s="3"/>
      <c r="M82" s="6">
        <v>58</v>
      </c>
      <c r="O82" s="3">
        <v>1996</v>
      </c>
      <c r="P82" s="3"/>
      <c r="T82" s="3"/>
    </row>
    <row r="83" spans="1:20" x14ac:dyDescent="0.25">
      <c r="A83" s="3" t="s">
        <v>508</v>
      </c>
      <c r="B83" s="3">
        <f>'96'!S21+'97'!AF19+'98'!X17+'99'!AG20+'00'!AG18+'01'!AA19+'02'!AE19+'03'!AE21+'04'!Y21+'05'!W17+'06'!AC26+'07'!T29+'08'!T26+'09'!W28+'10'!AE23+'11'!AC22+'12'!R19+'13'!Y20+'14'!U16+'15'!S18+'16'!V18+'17'!V16+'18'!X19+'19'!Y34+'20'!Y28+'21'!W22+'22'!AB24+'23'!AB20+'24'!V20+'25'!W21</f>
        <v>4675</v>
      </c>
      <c r="C83" s="3">
        <f>'96'!T21+'97'!AG19+'98'!Y17+'99'!AH20+'00'!AH18+'01'!AB19+'02'!AF19+'03'!AF21+'04'!Z21+'05'!X17+'06'!AD26+'07'!U29+'08'!U26+'09'!X28+'10'!AF23+'11'!AD22+'12'!S19+'13'!Z20+'14'!V16+'15'!T18+'16'!W18+'17'!W16+'18'!Y19+'19'!Z34+'20'!Z28+'21'!X22+'22'!AC24+'23'!AC20+'24'!W20+'25'!X21</f>
        <v>457</v>
      </c>
      <c r="D83" s="3">
        <f>'96'!U21+'97'!AH19+'98'!Z17+'99'!AI20+'00'!AI18+'01'!AC19+'02'!AG19+'03'!AG21+'04'!AA21+'05'!Y17+'06'!AE26+'07'!V29+'08'!V26+'09'!Y28+'10'!AG23+'11'!AE22+'12'!T19+'13'!AA20+'14'!W16+'15'!U18+'16'!X18+'17'!X16+'18'!Z19+'19'!AA34+'20'!AA28+'21'!Y22+'22'!AD24+'23'!AD20+'24'!X20+'25'!Y21</f>
        <v>108</v>
      </c>
      <c r="E83" s="4">
        <f t="shared" si="0"/>
        <v>13.395415472779369</v>
      </c>
      <c r="F83" s="4"/>
      <c r="G83" s="3">
        <f>'96'!X21+'97'!AK19+'98'!AC17+'99'!AL20+'00'!AL18+'01'!AF19+'02'!AJ19+'03'!AJ21+'04'!AD21+'05'!AB17+'06'!AH26+'07'!Y29+'08'!Y26+'09'!AB28+'10'!AJ23+'11'!AH22+'12'!W19+'13'!AD20+'14'!Z16+'15'!X18+'16'!AA18+'17'!AA16+'18'!AC19+'19'!AD34+'20'!AD28+'21'!AB22+'22'!AG24+'23'!AG20+'24'!AA20+'25'!AB21</f>
        <v>0</v>
      </c>
      <c r="H83" s="3">
        <f>'96'!Y21+'97'!AL19+'98'!AD17+'99'!AM20+'00'!AM18+'01'!AG19+'02'!AK19+'03'!AK21+'04'!AE21+'05'!AC17+'06'!AI26+'07'!Z29+'08'!Z26+'09'!AC28+'10'!AK23+'11'!AI22+'12'!X19+'13'!AE20+'14'!AA16+'15'!Y18+'16'!AB18+'17'!AB16+'18'!AD19+'19'!AE34+'20'!AE28+'21'!AC22+'22'!AH24+'23'!AH20+'24'!AB20+'25'!AC21</f>
        <v>7</v>
      </c>
      <c r="I83" s="3">
        <f>'96'!Z21+'97'!AM19+'98'!AE17+'99'!AN20+'00'!AN18+'01'!AH19+'02'!AL19+'03'!AL21+'04'!AF21+'05'!AD17+'06'!AJ26+'07'!AA29+'08'!AA26+'09'!AD28+'10'!AL23+'11'!AJ22+'12'!Y19+'13'!AF20+'14'!AB16+'15'!Z18+'16'!AC18+'17'!AC16+'18'!AE19+'19'!AF34+'20'!AF28+'21'!AD22+'22'!AI24+'23'!AI20+'24'!AC20+'25'!AD21</f>
        <v>42</v>
      </c>
      <c r="J83" s="3">
        <f>'96'!AA21+'97'!AN19+'98'!AF17+'99'!AO20+'00'!AO18+'01'!AI19+'02'!AM19+'03'!AM21+'04'!AG21+'05'!AE17+'06'!AK26+'07'!AB29+'08'!AB26+'09'!AE28+'10'!AM23+'11'!AK22+'12'!Z19+'13'!AG20+'14'!AC16+'15'!AA18+'16'!AD18+'17'!AD16+'18'!AF19+'19'!AG34+'20'!AG28+'21'!AE22+'22'!AJ24+'23'!AJ20+'24'!AD20+'25'!AE21</f>
        <v>149</v>
      </c>
      <c r="K83" s="3">
        <f>'96'!AB21+'97'!AO19+'98'!AG17+'99'!AP20+'00'!AP18+'01'!AJ19+'02'!AN19+'03'!AN21+'04'!AH21+'05'!AF17+'06'!AL26+'07'!AC29+'08'!AC26+'09'!AF28+'10'!AN23+'11'!AL22+'12'!AA19+'13'!AH20+'14'!AD16+'15'!AB18+'16'!AE18+'17'!AE16+'18'!AG19+'19'!AH34+'20'!AH28+'21'!AF22+'22'!AK24+'23'!AK20+'24'!AE20+'25'!AF21</f>
        <v>606</v>
      </c>
      <c r="L83" s="3"/>
      <c r="M83" s="6">
        <v>60</v>
      </c>
      <c r="O83" s="3">
        <v>1996</v>
      </c>
      <c r="P83" s="3"/>
      <c r="S83" s="3"/>
      <c r="T83" s="3"/>
    </row>
    <row r="84" spans="1:20" x14ac:dyDescent="0.25">
      <c r="A84" s="3" t="s">
        <v>432</v>
      </c>
      <c r="B84" s="3">
        <f>'09'!W29+'10'!AE24+'11'!AC23+'12'!R20+'13'!Y21+'14'!U17+'15'!S19+'16'!V34+'17'!V17+'18'!X28+'19'!Y35+'20'!Y29+'21'!W32+'22'!AB25+'23'!AB21+'24'!V21+'25'!W22</f>
        <v>4636</v>
      </c>
      <c r="C84" s="3">
        <f>'09'!X29+'10'!AF24+'11'!AD23+'12'!S20+'13'!Z21+'14'!V17+'15'!T19+'16'!W34+'17'!W17+'18'!Y28+'19'!Z35+'20'!Z29+'21'!X32+'22'!AC25+'23'!AC21+'24'!W21+'25'!X22</f>
        <v>179</v>
      </c>
      <c r="D84" s="3">
        <f>'09'!Y29+'10'!AG24+'11'!AE23+'12'!T20+'13'!AA21+'14'!W17+'15'!U19+'16'!X34+'17'!X17+'18'!Z28+'19'!AA35+'20'!AA29+'21'!Y32+'22'!AD25+'23'!AD21+'24'!X21+'25'!Y22</f>
        <v>32</v>
      </c>
      <c r="E84" s="4">
        <f t="shared" si="0"/>
        <v>31.537414965986393</v>
      </c>
      <c r="F84" s="4"/>
      <c r="G84" s="3">
        <f>'09'!AB29+'10'!AJ24+'11'!AH23+'12'!W20+'13'!AD21+'14'!Z17+'15'!X19+'16'!AA34+'17'!AA17+'18'!AC28+'19'!AD35+'20'!AD29+'21'!AB32+'22'!AG25+'23'!AG21+'24'!AA21+'25'!AB22</f>
        <v>4</v>
      </c>
      <c r="H84" s="3">
        <f>'09'!AC29+'10'!AK24+'11'!AI23+'12'!X20+'13'!AE21+'14'!AA17+'15'!Y19+'16'!AB34+'17'!AB17+'18'!AD28+'19'!AE35+'20'!AE29+'21'!AC32+'22'!AH25+'23'!AH21+'24'!AB21+'25'!AC22</f>
        <v>26</v>
      </c>
      <c r="I84" s="3">
        <f>'09'!AD29+'10'!AL24+'11'!AJ23+'12'!Y20+'13'!AF21+'14'!AB17+'15'!Z19+'16'!AC34+'17'!AC17+'18'!AE28+'19'!AF35+'20'!AF29+'21'!AD32+'22'!AI25+'23'!AI21+'24'!AC21+'25'!AD22</f>
        <v>43</v>
      </c>
      <c r="J84" s="3">
        <f>'09'!AE29+'10'!AM24+'11'!AK23+'12'!Z20+'13'!AG21+'14'!AC17+'15'!AA19+'16'!AD34+'17'!AD17+'18'!AF28+'19'!AG35+'20'!AG29+'21'!AE32+'22'!AJ25+'23'!AJ21+'24'!AD21+'25'!AE22</f>
        <v>20</v>
      </c>
      <c r="K84" s="3">
        <f>'09'!AF29+'10'!AN24+'11'!AL23+'12'!AA20+'13'!AH21+'14'!AD17+'15'!AB19+'16'!AE34+'17'!AE17+'18'!AG28+'19'!AH35+'20'!AH29+'21'!AF32+'22'!AK25+'23'!AK21+'24'!AE21+'25'!AF22</f>
        <v>199</v>
      </c>
      <c r="L84" s="3"/>
      <c r="M84" s="6">
        <v>127</v>
      </c>
      <c r="O84" s="3">
        <v>2009</v>
      </c>
      <c r="P84" s="3">
        <v>2015</v>
      </c>
      <c r="S84" s="3"/>
      <c r="T84" s="3"/>
    </row>
    <row r="85" spans="1:20" x14ac:dyDescent="0.25">
      <c r="A85" s="3" t="s">
        <v>165</v>
      </c>
      <c r="B85" s="3">
        <f>'94'!X23+'95'!S29+'96'!S22+'97'!AF30</f>
        <v>264</v>
      </c>
      <c r="C85" s="3">
        <f>'94'!Y23+'95'!T29+'96'!T22+'97'!AG30</f>
        <v>17</v>
      </c>
      <c r="D85" s="3">
        <f>'94'!Z23+'95'!U29+'96'!U22+'97'!AH30</f>
        <v>2</v>
      </c>
      <c r="E85" s="4">
        <f t="shared" si="0"/>
        <v>17.600000000000001</v>
      </c>
      <c r="F85" s="4"/>
      <c r="G85" s="3">
        <f>'94'!AC23+'95'!X29+'96'!X22+'97'!AK30</f>
        <v>0</v>
      </c>
      <c r="H85" s="3">
        <f>'94'!AD23+'95'!Y29+'96'!Y22+'97'!AL30</f>
        <v>1</v>
      </c>
      <c r="I85" s="3">
        <f>'94'!AE23+'95'!Z29+'96'!Z22+'97'!AM30</f>
        <v>2</v>
      </c>
      <c r="J85" s="3">
        <f>'94'!AF23+'95'!AA29+'96'!AA22+'97'!AN30</f>
        <v>1</v>
      </c>
      <c r="K85" s="3">
        <f>'94'!AG23+'95'!AB29+'96'!AB22+'97'!AO30</f>
        <v>18</v>
      </c>
      <c r="L85" s="3"/>
      <c r="M85" s="6">
        <v>27</v>
      </c>
      <c r="O85" s="3">
        <v>1994</v>
      </c>
      <c r="P85" s="3">
        <v>1997</v>
      </c>
      <c r="S85" s="3"/>
      <c r="T85" s="3"/>
    </row>
    <row r="86" spans="1:20" x14ac:dyDescent="0.25">
      <c r="A86" s="3" t="s">
        <v>370</v>
      </c>
      <c r="B86" s="3">
        <f>'06'!AC27+'07'!T30+'08'!T27+'09'!W30+'10'!AE25+'11'!AC24+'12'!R21+'13'!Y22+'14'!U18+'15'!S20+'16'!V19+'17'!V18+'18'!X20+'19'!Y22+'21'!W33+'24'!V37</f>
        <v>6420</v>
      </c>
      <c r="C86" s="3">
        <f>'06'!AD27+'07'!U30+'08'!U27+'09'!X30+'10'!AF25+'11'!AD24+'12'!S21+'13'!Z22+'14'!V18+'15'!T20+'16'!W19+'17'!W18+'18'!Y20+'19'!Z22+'21'!X33+'24'!W37</f>
        <v>205</v>
      </c>
      <c r="D86" s="3">
        <f>'06'!AE27+'07'!V30+'08'!V27+'09'!Y30+'10'!AG25+'11'!AE24+'12'!T21+'13'!AA22+'14'!W18+'15'!U20+'16'!X19+'17'!X18+'18'!Z20+'19'!AA22+'21'!Y33+'24'!X37</f>
        <v>45</v>
      </c>
      <c r="E86" s="4">
        <f t="shared" si="0"/>
        <v>40.125</v>
      </c>
      <c r="F86" s="4"/>
      <c r="G86" s="3">
        <f>'06'!AH27+'07'!Y30+'08'!Y27+'09'!AB30+'10'!AJ25+'11'!AH24+'12'!W21+'13'!AD22+'14'!Z18+'15'!X20+'16'!AA19+'17'!AA18+'18'!AC20+'19'!AD22+'21'!AB33+'24'!AA37</f>
        <v>10</v>
      </c>
      <c r="H86" s="3">
        <f>'06'!AI27+'07'!Z30+'08'!Z27+'09'!AC30+'10'!AK25+'11'!AI24+'12'!X21+'13'!AE22+'14'!AA18+'15'!Y20+'16'!AB19+'17'!AB18+'18'!AD20+'19'!AE22+'21'!AC33+'24'!AB37</f>
        <v>32</v>
      </c>
      <c r="I86" s="3">
        <f>'06'!AJ27+'07'!AA30+'08'!AA27+'09'!AD30+'10'!AL25+'11'!AJ24+'12'!Y21+'13'!AF22+'14'!AB18+'15'!Z20+'16'!AC19+'17'!AC18+'18'!AE20+'19'!AF22+'21'!AD33+'24'!AC37</f>
        <v>64</v>
      </c>
      <c r="J86" s="3">
        <f>'06'!AK27+'07'!AB30+'08'!AB27+'09'!AE30+'10'!AM25+'11'!AK24+'12'!Z21+'13'!AG22+'14'!AC18+'15'!AA20+'16'!AD19+'17'!AD18+'18'!AF20+'19'!AG22+'21'!AE33+'24'!AD37</f>
        <v>9</v>
      </c>
      <c r="K86" s="3">
        <f>'06'!AL27+'07'!AC30+'08'!AC27+'09'!AF30+'10'!AN25+'11'!AL24+'12'!AA21+'13'!AH22+'14'!AD18+'15'!AB20+'16'!AE19+'17'!AE18+'18'!AG20+'19'!AH22+'21'!AF33+'24'!AE37</f>
        <v>214</v>
      </c>
      <c r="L86" s="3"/>
      <c r="M86" s="6">
        <v>113</v>
      </c>
      <c r="O86" s="3">
        <v>2006</v>
      </c>
      <c r="P86" s="3"/>
      <c r="S86" s="3"/>
    </row>
    <row r="87" spans="1:20" x14ac:dyDescent="0.25">
      <c r="A87" s="3" t="s">
        <v>642</v>
      </c>
      <c r="B87" s="3">
        <f>'13'!Y23+'15'!S21+'16'!V20+'17'!V31+'18'!X21</f>
        <v>42</v>
      </c>
      <c r="C87" s="3">
        <f>'13'!Z23+'15'!T21+'16'!W20+'17'!W31+'18'!Y21</f>
        <v>14</v>
      </c>
      <c r="D87" s="3">
        <f>'13'!AA23+'15'!U21+'16'!X20+'17'!X31+'18'!Z21</f>
        <v>4</v>
      </c>
      <c r="E87" s="4">
        <f t="shared" ref="E87:E100" si="1">B87/(C87-D87)</f>
        <v>4.2</v>
      </c>
      <c r="F87" s="4"/>
      <c r="G87" s="3">
        <f>'13'!AD23+'15'!X21+'16'!AA20+'17'!AA31+'18'!AC21</f>
        <v>0</v>
      </c>
      <c r="H87" s="3">
        <f>'13'!AE23+'15'!Y21+'16'!AB20+'17'!AB31+'18'!AD21</f>
        <v>0</v>
      </c>
      <c r="I87" s="3">
        <f>'13'!AF23+'15'!Z21+'16'!AC20+'17'!AC31+'18'!AE21</f>
        <v>0</v>
      </c>
      <c r="J87" s="3">
        <f>'13'!AG23+'15'!AA21+'16'!AD20+'17'!AD31+'18'!AF21</f>
        <v>18</v>
      </c>
      <c r="K87" s="3">
        <f>'13'!AH23+'15'!AB21+'16'!AE20+'17'!AE31+'18'!AG21</f>
        <v>32</v>
      </c>
      <c r="L87" s="3"/>
      <c r="M87" s="6">
        <v>152</v>
      </c>
      <c r="O87" s="3">
        <v>2013</v>
      </c>
      <c r="P87" s="3">
        <v>2018</v>
      </c>
      <c r="S87" s="3"/>
    </row>
    <row r="88" spans="1:20" x14ac:dyDescent="0.25">
      <c r="A88" s="3" t="s">
        <v>509</v>
      </c>
      <c r="B88" s="3">
        <f>'96'!S23+'97'!AF21+'98'!X18+'99'!AG22+'00'!AG19+'01'!AA20+'02'!AE20+'03'!AE22+'04'!Y29+'05'!W18+'06'!AC28+'07'!T31+'08'!T28+'09'!W31+'10'!AE26+'11'!AC25+'12'!R22+'13'!Y24+'14'!U30+'15'!S22+'16'!V21+'17'!V19+'18'!X22+'19'!Y23+'20'!Y16+'21'!W23+'22'!AB26+'23'!AB22+'24'!V22+'25'!W23</f>
        <v>385</v>
      </c>
      <c r="C88" s="3">
        <f>'96'!T23+'97'!AG21+'98'!Y18+'99'!AH22+'00'!AH19+'01'!AB20+'02'!AF20+'03'!AF22+'04'!Z29+'05'!X18+'06'!AD28+'07'!U31+'08'!U28+'09'!X31+'10'!AF26+'11'!AD25+'12'!S22+'13'!Z24+'14'!V30+'15'!T22+'16'!W21+'17'!W19+'18'!Y22+'19'!Z23+'20'!Z16+'21'!X23+'22'!AC26+'23'!AC22+'24'!W22+'25'!X23</f>
        <v>168</v>
      </c>
      <c r="D88" s="3">
        <f>'96'!U23+'97'!AH21+'98'!Z18+'99'!AI22+'00'!AI19+'01'!AC20+'02'!AG20+'03'!AG22+'04'!AA29+'05'!Y18+'06'!AE28+'07'!V31+'08'!V28+'09'!Y31+'10'!AG26+'11'!AE25+'12'!T22+'13'!AA24+'14'!W30+'15'!U22+'16'!X21+'17'!X19+'18'!Z22+'19'!AA23+'20'!AA16+'21'!Y23+'22'!AD26+'23'!AD22+'24'!X22+'25'!Y23</f>
        <v>69</v>
      </c>
      <c r="E88" s="4">
        <f t="shared" si="1"/>
        <v>3.8888888888888888</v>
      </c>
      <c r="F88" s="4"/>
      <c r="G88" s="3">
        <f>'96'!X23+'97'!AK21+'98'!AC18+'99'!AL22+'00'!AL19+'01'!AF20+'02'!AJ20+'03'!AJ22+'04'!AD29+'05'!AB18+'06'!AH28+'07'!Y31+'08'!Y28+'09'!AB31+'10'!AJ26+'11'!AH25+'12'!W22+'13'!AD24+'14'!Z30+'15'!X22+'16'!AA21+'17'!AA19+'18'!AC22+'19'!AD23+'20'!AD16+'21'!AB23+'22'!AG26+'23'!AG22+'24'!AA22+'25'!AB23</f>
        <v>0</v>
      </c>
      <c r="H88" s="3">
        <f>'96'!Y23+'97'!AL21+'98'!AD18+'99'!AM22+'00'!AM19+'01'!AG20+'02'!AK20+'03'!AK22+'04'!AE29+'05'!AC18+'06'!AI28+'07'!Z31+'08'!Z28+'09'!AC31+'10'!AK26+'11'!AI25+'12'!X22+'13'!AE24+'14'!AA30+'15'!Y22+'16'!AB21+'17'!AB19+'18'!AD22+'19'!AE23+'20'!AE16+'21'!AC23+'22'!AH26+'23'!AH22+'24'!AB22+'25'!AC23</f>
        <v>0</v>
      </c>
      <c r="I88" s="3">
        <f>'96'!Z23+'97'!AM21+'98'!AE18+'99'!AN22+'00'!AN19+'01'!AH20+'02'!AL20+'03'!AL22+'04'!AF29+'05'!AD18+'06'!AJ28+'07'!AA31+'08'!AA28+'09'!AD31+'10'!AL26+'11'!AJ25+'12'!Y22+'13'!AF24+'14'!AB30+'15'!Z22+'16'!AC21+'17'!AC19+'18'!AE22+'19'!AF23+'20'!AF16+'21'!AD23+'22'!AI26+'23'!AI22+'24'!AC22+'25'!AD23</f>
        <v>0</v>
      </c>
      <c r="J88" s="3">
        <f>'96'!AA23+'97'!AN21+'98'!AF18+'99'!AO22+'00'!AO19+'01'!AI20+'02'!AM20+'03'!AM22+'04'!AG29+'05'!AE18+'06'!AK28+'07'!AB31+'08'!AB28+'09'!AE31+'10'!AM26+'11'!AK25+'12'!Z22+'13'!AG24+'14'!AC30+'15'!AA22+'16'!AD21+'17'!AD19+'18'!AF22+'19'!AG23+'20'!AG16+'21'!AE23+'22'!AJ26+'23'!AJ22+'24'!AD22+'25'!AE23</f>
        <v>223</v>
      </c>
      <c r="K88" s="3">
        <f>'96'!AB23+'97'!AO21+'98'!AG18+'99'!AP22+'00'!AP19+'01'!AJ20+'02'!AN20+'03'!AN22+'04'!AH29+'05'!AF18+'06'!AL28+'07'!AC31+'08'!AC28+'09'!AF31+'10'!AN26+'11'!AL25+'12'!AA22+'13'!AH24+'14'!AD30+'15'!AB22+'16'!AE21+'17'!AE19+'18'!AG22+'19'!AH23+'20'!AH16+'21'!AF23+'22'!AK26+'23'!AK22+'24'!AE22+'25'!AF23</f>
        <v>391</v>
      </c>
      <c r="L88" s="3"/>
      <c r="M88" s="6">
        <v>61</v>
      </c>
      <c r="O88" s="3">
        <v>1996</v>
      </c>
      <c r="P88" s="3"/>
      <c r="S88" s="3"/>
    </row>
    <row r="89" spans="1:20" x14ac:dyDescent="0.25">
      <c r="A89" s="3" t="s">
        <v>579</v>
      </c>
      <c r="B89" s="3">
        <f>'11'!AC26+'12'!R23+'13'!Y25</f>
        <v>103</v>
      </c>
      <c r="C89" s="3">
        <f>'11'!AD26+'12'!S23+'13'!Z25</f>
        <v>22</v>
      </c>
      <c r="D89" s="3">
        <f>'11'!AE26+'12'!T23+'13'!AA25</f>
        <v>0</v>
      </c>
      <c r="E89" s="4">
        <f t="shared" si="1"/>
        <v>4.6818181818181817</v>
      </c>
      <c r="F89" s="4"/>
      <c r="G89" s="3">
        <f>'11'!AH26+'12'!W23+'13'!AD25</f>
        <v>0</v>
      </c>
      <c r="H89" s="3">
        <f>'11'!AI26+'12'!X23+'13'!AE25</f>
        <v>0</v>
      </c>
      <c r="I89" s="3">
        <f>'11'!AJ26+'12'!Y23+'13'!AF25</f>
        <v>0</v>
      </c>
      <c r="J89" s="3">
        <f>'11'!AK26+'12'!Z23+'13'!AG25</f>
        <v>9</v>
      </c>
      <c r="K89" s="3">
        <f>'11'!AL26+'12'!AA23+'13'!AH25</f>
        <v>31</v>
      </c>
      <c r="L89" s="3"/>
      <c r="M89" s="6">
        <v>138</v>
      </c>
      <c r="O89" s="3">
        <v>2011</v>
      </c>
      <c r="P89" s="3">
        <v>2013</v>
      </c>
      <c r="S89" s="3"/>
    </row>
    <row r="90" spans="1:20" x14ac:dyDescent="0.25">
      <c r="A90" s="3" t="s">
        <v>510</v>
      </c>
      <c r="B90" s="3">
        <f>'03'!AE27+'04'!Y22+'05'!W29+'06'!AC33</f>
        <v>86</v>
      </c>
      <c r="C90" s="3">
        <f>'03'!AF27+'04'!Z22+'05'!X29+'06'!AD33</f>
        <v>15</v>
      </c>
      <c r="D90" s="3">
        <f>'03'!AG27+'04'!AA22+'05'!Y29+'06'!AE33</f>
        <v>4</v>
      </c>
      <c r="E90" s="4">
        <f t="shared" si="1"/>
        <v>7.8181818181818183</v>
      </c>
      <c r="F90" s="4"/>
      <c r="G90" s="3">
        <f>'03'!AJ27+'04'!AD22+'05'!AB29+'06'!AH33</f>
        <v>0</v>
      </c>
      <c r="H90" s="3">
        <f>'03'!AK27+'04'!AE22+'05'!AC29+'06'!AI33</f>
        <v>0</v>
      </c>
      <c r="I90" s="3">
        <f>'03'!AL27+'04'!AF22+'05'!AD29+'06'!AJ33</f>
        <v>0</v>
      </c>
      <c r="J90" s="3">
        <f>'03'!AM27+'04'!AG22+'05'!AE29+'06'!AK33</f>
        <v>12</v>
      </c>
      <c r="K90" s="3">
        <f>'03'!AN27+'04'!AH22+'05'!AF29+'06'!AL33</f>
        <v>27</v>
      </c>
      <c r="L90" s="3"/>
      <c r="M90" s="6">
        <v>101</v>
      </c>
      <c r="O90" s="3">
        <v>2003</v>
      </c>
      <c r="P90" s="3">
        <v>2006</v>
      </c>
      <c r="S90" s="3"/>
    </row>
    <row r="91" spans="1:20" x14ac:dyDescent="0.25">
      <c r="A91" s="3" t="s">
        <v>379</v>
      </c>
      <c r="B91" s="3">
        <f>'03'!AE23+'04'!Y23</f>
        <v>1218</v>
      </c>
      <c r="C91" s="3">
        <f>'03'!AF23+'04'!Z23</f>
        <v>37</v>
      </c>
      <c r="D91" s="3">
        <f>'03'!AG23+'04'!AA23</f>
        <v>8</v>
      </c>
      <c r="E91" s="4">
        <f t="shared" si="1"/>
        <v>42</v>
      </c>
      <c r="F91" s="4"/>
      <c r="G91" s="3">
        <f>'03'!AJ23+'04'!AD23</f>
        <v>2</v>
      </c>
      <c r="H91" s="3">
        <f>'03'!AK23+'04'!AE23</f>
        <v>10</v>
      </c>
      <c r="I91" s="3">
        <f>'03'!AL23+'04'!AF23</f>
        <v>6</v>
      </c>
      <c r="J91" s="3">
        <f>'03'!AM23+'04'!AG23</f>
        <v>1</v>
      </c>
      <c r="K91" s="3">
        <f>'03'!AN23+'04'!AH23</f>
        <v>38</v>
      </c>
      <c r="L91" s="3"/>
      <c r="M91" s="6">
        <v>97</v>
      </c>
      <c r="O91" s="3">
        <v>2003</v>
      </c>
      <c r="P91" s="3">
        <v>2004</v>
      </c>
      <c r="S91" s="3"/>
    </row>
    <row r="92" spans="1:20" x14ac:dyDescent="0.25">
      <c r="A92" s="3" t="s">
        <v>78</v>
      </c>
      <c r="B92" s="3">
        <f>'00'!AG20+'01'!AA21+'02'!AE24+'03'!AE28+'04'!Y30+'06'!AC29+'07'!T32+'08'!T29+'09'!W32</f>
        <v>992</v>
      </c>
      <c r="C92" s="3">
        <f>'00'!AH20+'01'!AB21+'02'!AF24+'03'!AF28+'04'!Z30+'06'!AD29+'07'!U32+'08'!U29+'09'!X32</f>
        <v>47</v>
      </c>
      <c r="D92" s="3">
        <f>'00'!AI20+'01'!AC21+'02'!AG24+'03'!AG28+'04'!AA30+'06'!AE29+'07'!V32+'08'!V29+'09'!Y32</f>
        <v>5</v>
      </c>
      <c r="E92" s="4">
        <f t="shared" si="1"/>
        <v>23.61904761904762</v>
      </c>
      <c r="F92" s="4"/>
      <c r="G92" s="3">
        <f>'00'!AL20+'01'!AF21+'02'!AJ24+'03'!AJ28+'04'!AD30+'06'!AH29+'07'!Y32+'08'!Y29+'09'!AB32</f>
        <v>0</v>
      </c>
      <c r="H92" s="3">
        <f>'00'!AM20+'01'!AG21+'02'!AK24+'03'!AK28+'04'!AE30+'06'!AI29+'07'!Z32+'08'!Z29+'09'!AC32</f>
        <v>3</v>
      </c>
      <c r="I92" s="3">
        <f>'00'!AN20+'01'!AH21+'02'!AL24+'03'!AL28+'04'!AF30+'06'!AJ29+'07'!AA32+'08'!AA29+'09'!AD32</f>
        <v>14</v>
      </c>
      <c r="J92" s="3">
        <f>'00'!AO20+'01'!AI21+'02'!AM24+'03'!AM28+'04'!AG30+'06'!AK29+'07'!AB32+'08'!AB29+'09'!AE32</f>
        <v>2</v>
      </c>
      <c r="K92" s="3">
        <f>'00'!AP20+'01'!AJ21+'02'!AN24+'03'!AN28+'04'!AH30+'06'!AL29+'07'!AC32+'08'!AC29+'09'!AF32</f>
        <v>49</v>
      </c>
      <c r="L92" s="3"/>
      <c r="M92" s="6">
        <v>87</v>
      </c>
      <c r="O92" s="3">
        <v>2000</v>
      </c>
      <c r="P92" s="3">
        <v>2009</v>
      </c>
      <c r="S92" s="3"/>
    </row>
    <row r="93" spans="1:20" x14ac:dyDescent="0.25">
      <c r="A93" s="3" t="s">
        <v>24</v>
      </c>
      <c r="B93" s="3">
        <f>'97'!AF22+'98'!X19+'99'!AG28+'00'!AG29</f>
        <v>92</v>
      </c>
      <c r="C93" s="3">
        <f>'97'!AG22+'98'!Y19+'99'!AH28+'00'!AH29</f>
        <v>16</v>
      </c>
      <c r="D93" s="3">
        <f>'97'!AH22+'98'!Z19+'99'!AI28+'00'!AI29</f>
        <v>3</v>
      </c>
      <c r="E93" s="4">
        <f t="shared" si="1"/>
        <v>7.0769230769230766</v>
      </c>
      <c r="F93" s="4"/>
      <c r="G93" s="3">
        <f>'97'!AK22+'98'!AC19+'99'!AL28+'00'!AL29</f>
        <v>0</v>
      </c>
      <c r="H93" s="3">
        <f>'97'!AL22+'98'!AD19+'99'!AM28+'00'!AM29</f>
        <v>0</v>
      </c>
      <c r="I93" s="3">
        <f>'97'!AM22+'98'!AE19+'99'!AN28+'00'!AN29</f>
        <v>1</v>
      </c>
      <c r="J93" s="3">
        <f>'97'!AN22+'98'!AF19+'99'!AO28+'00'!AO29</f>
        <v>16</v>
      </c>
      <c r="K93" s="3">
        <f>'97'!AO22+'98'!AG19+'99'!AP28+'00'!AP29</f>
        <v>32</v>
      </c>
      <c r="L93" s="3"/>
      <c r="M93" s="6">
        <v>76</v>
      </c>
      <c r="O93" s="3">
        <v>1997</v>
      </c>
      <c r="P93" s="3">
        <v>2000</v>
      </c>
    </row>
    <row r="94" spans="1:20" x14ac:dyDescent="0.25">
      <c r="A94" s="3" t="s">
        <v>899</v>
      </c>
      <c r="B94" s="3">
        <f>'22'!AB40+'23'!AB23+'24'!V23+'25'!W24</f>
        <v>228</v>
      </c>
      <c r="C94" s="3">
        <f>'22'!AC40+'23'!AC23+'24'!W23+'25'!X24</f>
        <v>32</v>
      </c>
      <c r="D94" s="3">
        <f>'22'!AD40+'23'!AD23+'24'!X23+'25'!Y24</f>
        <v>7</v>
      </c>
      <c r="E94" s="4">
        <f t="shared" si="1"/>
        <v>9.1199999999999992</v>
      </c>
      <c r="F94" s="4"/>
      <c r="G94" s="3">
        <f>'22'!AG40+'23'!AG23+'24'!AA23+'25'!AB24</f>
        <v>0</v>
      </c>
      <c r="H94" s="3">
        <f>'22'!AH40+'23'!AH23+'24'!AB23+'25'!AC24</f>
        <v>0</v>
      </c>
      <c r="I94" s="3">
        <f>'22'!AI40+'23'!AI23+'24'!AC23+'25'!AD24</f>
        <v>2</v>
      </c>
      <c r="J94" s="3">
        <f>'22'!AJ40+'23'!AJ23+'24'!AD23+'25'!AE24</f>
        <v>19</v>
      </c>
      <c r="K94" s="3">
        <f>'22'!AK40+'23'!AK23+'24'!AE23+'25'!AF24</f>
        <v>51</v>
      </c>
      <c r="L94" s="3"/>
      <c r="M94" s="6">
        <v>220</v>
      </c>
      <c r="O94" s="3">
        <v>2022</v>
      </c>
      <c r="P94" s="3"/>
    </row>
    <row r="95" spans="1:20" x14ac:dyDescent="0.25">
      <c r="A95" s="3" t="s">
        <v>435</v>
      </c>
      <c r="B95" s="3">
        <f>'09'!W33+'10'!AE27+'11'!AC27+'12'!R24</f>
        <v>94</v>
      </c>
      <c r="C95" s="3">
        <f>'09'!X33+'10'!AF27+'11'!AD27+'12'!S24</f>
        <v>25</v>
      </c>
      <c r="D95" s="3">
        <f>'09'!Y33+'10'!AG27+'11'!AE27+'12'!T24</f>
        <v>9</v>
      </c>
      <c r="E95" s="4">
        <f t="shared" si="1"/>
        <v>5.875</v>
      </c>
      <c r="F95" s="4"/>
      <c r="G95" s="3">
        <f>'09'!AB33+'10'!AJ27+'11'!AH27+'12'!W24</f>
        <v>0</v>
      </c>
      <c r="H95" s="3">
        <f>'09'!AC33+'10'!AK27+'11'!AI27+'12'!X24</f>
        <v>0</v>
      </c>
      <c r="I95" s="3">
        <f>'09'!AD33+'10'!AL27+'11'!AJ27+'12'!Y24</f>
        <v>0</v>
      </c>
      <c r="J95" s="3">
        <f>'09'!AE33+'10'!AM27+'11'!AK27+'12'!Z24</f>
        <v>17</v>
      </c>
      <c r="K95" s="3">
        <f>'09'!AF33+'10'!AN27+'11'!AL27+'12'!AA24</f>
        <v>42</v>
      </c>
      <c r="L95" s="3"/>
      <c r="M95" s="6">
        <v>129</v>
      </c>
      <c r="O95" s="3">
        <v>2009</v>
      </c>
      <c r="P95" s="3">
        <v>2012</v>
      </c>
    </row>
    <row r="96" spans="1:20" x14ac:dyDescent="0.25">
      <c r="A96" s="3" t="s">
        <v>1003</v>
      </c>
      <c r="B96" s="3">
        <f>'25'!W42</f>
        <v>27</v>
      </c>
      <c r="C96" s="3">
        <f>'25'!X42</f>
        <v>1</v>
      </c>
      <c r="D96" s="3">
        <f>'25'!Y42</f>
        <v>0</v>
      </c>
      <c r="E96" s="4">
        <f t="shared" si="1"/>
        <v>27</v>
      </c>
      <c r="F96" s="4"/>
      <c r="G96" s="3">
        <f>'25'!AB42</f>
        <v>0</v>
      </c>
      <c r="H96" s="3">
        <f>'25'!AC42</f>
        <v>0</v>
      </c>
      <c r="I96" s="3">
        <f>'25'!AD42</f>
        <v>1</v>
      </c>
      <c r="J96" s="3">
        <f>'25'!AE42</f>
        <v>0</v>
      </c>
      <c r="K96" s="3">
        <f>'25'!AF42</f>
        <v>1</v>
      </c>
      <c r="L96" s="3"/>
      <c r="M96" s="6">
        <v>248</v>
      </c>
      <c r="O96" s="3">
        <v>2025</v>
      </c>
      <c r="P96" s="3"/>
    </row>
    <row r="97" spans="1:16" x14ac:dyDescent="0.25">
      <c r="A97" s="3" t="s">
        <v>678</v>
      </c>
      <c r="B97" s="3">
        <f>'95'!S31+'97'!AF33+'02'!AE25+'18'!X29+'19'!Y24+'20'!Y30+'21'!W34+'22'!AB27+'23'!AB24+'24'!V38+'25'!W25</f>
        <v>271</v>
      </c>
      <c r="C97" s="3">
        <f>'95'!T31+'97'!AG33+'02'!AF25+'18'!Y29+'19'!Z24+'20'!Z30+'21'!X34+'22'!AC27+'23'!AC24+'24'!W38+'25'!X25</f>
        <v>33</v>
      </c>
      <c r="D97" s="3">
        <f>'95'!U31+'97'!AH33+'02'!AG25+'18'!Z29+'19'!AA24+'20'!AA30+'21'!Y34+'22'!AD27+'23'!AD24+'24'!X38+'25'!Y25</f>
        <v>7</v>
      </c>
      <c r="E97" s="4">
        <f t="shared" si="1"/>
        <v>10.423076923076923</v>
      </c>
      <c r="F97" s="4"/>
      <c r="G97" s="3">
        <f>'95'!X31+'97'!AK33+'02'!AJ25+'18'!AC29+'19'!AD24+'20'!AD30+'21'!AB34+'22'!AG27+'23'!AG24+'24'!AA38+'25'!AB25</f>
        <v>0</v>
      </c>
      <c r="H97" s="3">
        <f>'95'!Y31+'97'!AL33+'02'!AK25+'18'!AD29+'19'!AE24+'20'!AE30+'21'!AC34+'22'!AH27+'23'!AH24+'24'!AB38+'25'!AC25</f>
        <v>0</v>
      </c>
      <c r="I97" s="3">
        <f>'95'!Z31+'97'!AM33+'02'!AL25+'18'!AE29+'19'!AF24+'20'!AF30+'21'!AD34+'22'!AI27+'23'!AI24+'24'!AC38+'25'!AD25</f>
        <v>3</v>
      </c>
      <c r="J97" s="3">
        <f>'95'!AA31+'97'!AN33+'02'!AM25+'18'!AF29+'19'!AG24+'20'!AG30+'21'!AE34+'22'!AJ27+'23'!AJ24+'24'!AD38+'25'!AE25</f>
        <v>17</v>
      </c>
      <c r="K97" s="3">
        <f>'95'!AB31+'97'!AO33+'02'!AN25+'18'!AG29+'19'!AH24+'20'!AH30+'21'!AF34+'22'!AK27+'23'!AK24+'24'!AE38+'25'!AF25</f>
        <v>50</v>
      </c>
      <c r="L97" s="3"/>
      <c r="M97" s="15">
        <v>48</v>
      </c>
      <c r="O97" s="3">
        <v>1995</v>
      </c>
      <c r="P97" s="3"/>
    </row>
    <row r="98" spans="1:16" x14ac:dyDescent="0.25">
      <c r="A98" s="3" t="s">
        <v>938</v>
      </c>
      <c r="B98" s="3">
        <f>'23'!AB38+'24'!V39+'25'!W43</f>
        <v>56</v>
      </c>
      <c r="C98" s="3">
        <f>'23'!AC38+'24'!W39+'25'!X43</f>
        <v>6</v>
      </c>
      <c r="D98" s="3">
        <f>'23'!AD38+'24'!X39+'25'!Y43</f>
        <v>1</v>
      </c>
      <c r="E98" s="4">
        <f t="shared" si="1"/>
        <v>11.2</v>
      </c>
      <c r="F98" s="4"/>
      <c r="G98" s="3">
        <f>'23'!AG38+'24'!AA39+'25'!AB43</f>
        <v>0</v>
      </c>
      <c r="H98" s="3">
        <f>'23'!AH38+'24'!AB39+'25'!AC43</f>
        <v>0</v>
      </c>
      <c r="I98" s="3">
        <f>'23'!AI38+'24'!AC39+'25'!AD43</f>
        <v>0</v>
      </c>
      <c r="J98" s="3">
        <f>'23'!AJ38+'24'!AD39+'25'!AE43</f>
        <v>1</v>
      </c>
      <c r="K98" s="3">
        <f>'23'!AK38+'24'!AE39+'25'!AF43</f>
        <v>7</v>
      </c>
      <c r="L98" s="3"/>
      <c r="M98" s="15">
        <v>230</v>
      </c>
      <c r="O98" s="3">
        <v>2023</v>
      </c>
      <c r="P98" s="3"/>
    </row>
    <row r="99" spans="1:16" x14ac:dyDescent="0.25">
      <c r="A99" s="3" t="s">
        <v>900</v>
      </c>
      <c r="B99" s="3">
        <f>'22'!AB28+'23'!AB25+'24'!V24+'25'!W44</f>
        <v>255</v>
      </c>
      <c r="C99" s="3">
        <f>'22'!AC28+'23'!AC25+'24'!W24+'25'!X44</f>
        <v>20</v>
      </c>
      <c r="D99" s="3">
        <f>'22'!AD28+'23'!AD25+'24'!X24+'25'!Y44</f>
        <v>1</v>
      </c>
      <c r="E99" s="4">
        <f t="shared" si="1"/>
        <v>13.421052631578947</v>
      </c>
      <c r="F99" s="4"/>
      <c r="G99" s="3">
        <f>'22'!AG28+'23'!AG25+'24'!AA24+'25'!AB44</f>
        <v>0</v>
      </c>
      <c r="H99" s="3">
        <f>'22'!AH28+'23'!AH25+'24'!AB24+'25'!AC44</f>
        <v>1</v>
      </c>
      <c r="I99" s="3">
        <f>'22'!AI28+'23'!AI25+'24'!AC24+'25'!AD44</f>
        <v>3</v>
      </c>
      <c r="J99" s="3">
        <f>'22'!AJ28+'23'!AJ25+'24'!AD24+'25'!AE44</f>
        <v>0</v>
      </c>
      <c r="K99" s="3">
        <f>'22'!AK28+'23'!AK25+'24'!AE24+'25'!AF44</f>
        <v>20</v>
      </c>
      <c r="L99" s="3"/>
      <c r="M99" s="15">
        <v>214</v>
      </c>
      <c r="O99" s="3">
        <v>2022</v>
      </c>
      <c r="P99" s="3"/>
    </row>
    <row r="100" spans="1:16" x14ac:dyDescent="0.25">
      <c r="A100" s="3" t="s">
        <v>25</v>
      </c>
      <c r="B100" s="3">
        <f>'97'!AF23+'98'!X20+'99'!AG24+'00'!AG21+'01'!AA22+'02'!AE26+'05'!W31</f>
        <v>1497</v>
      </c>
      <c r="C100" s="3">
        <f>'97'!AG23+'98'!Y20+'99'!AH24+'00'!AH21+'01'!AB22+'02'!AF26+'05'!X31</f>
        <v>101</v>
      </c>
      <c r="D100" s="3">
        <f>'97'!AH23+'98'!Z20+'99'!AI24+'00'!AI21+'01'!AC22+'02'!AG26+'05'!Y31</f>
        <v>24</v>
      </c>
      <c r="E100" s="4">
        <f t="shared" si="1"/>
        <v>19.441558441558442</v>
      </c>
      <c r="F100" s="4"/>
      <c r="G100" s="3">
        <f>'97'!AK23+'98'!AC20+'99'!AL24+'00'!AL21+'01'!AF22+'02'!AJ26+'05'!AB31</f>
        <v>0</v>
      </c>
      <c r="H100" s="3">
        <f>'97'!AL23+'98'!AD20+'99'!AM24+'00'!AM21+'01'!AG22+'02'!AK26+'05'!AC31</f>
        <v>3</v>
      </c>
      <c r="I100" s="3">
        <f>'97'!AM23+'98'!AE20+'99'!AN24+'00'!AN21+'01'!AH22+'02'!AL26+'05'!AD31</f>
        <v>20</v>
      </c>
      <c r="J100" s="3">
        <f>'97'!AN23+'98'!AF20+'99'!AO24+'00'!AO21+'01'!AI22+'02'!AM26+'05'!AE31</f>
        <v>8</v>
      </c>
      <c r="K100" s="3">
        <f>'97'!AO23+'98'!AG20+'99'!AP24+'00'!AP21+'01'!AJ22+'02'!AN26+'05'!AF31</f>
        <v>109</v>
      </c>
      <c r="L100" s="3"/>
      <c r="M100" s="6">
        <v>73</v>
      </c>
      <c r="O100" s="3">
        <v>1997</v>
      </c>
      <c r="P100" s="3">
        <v>2005</v>
      </c>
    </row>
    <row r="101" spans="1:16" x14ac:dyDescent="0.25">
      <c r="A101" s="6" t="s">
        <v>42</v>
      </c>
      <c r="B101" s="3"/>
      <c r="C101" s="3"/>
      <c r="D101" s="3"/>
      <c r="E101" s="4"/>
      <c r="F101" s="4"/>
      <c r="G101" s="3"/>
      <c r="H101" s="3"/>
      <c r="I101" s="3"/>
      <c r="J101" s="3"/>
      <c r="K101" s="3"/>
      <c r="L101" s="3"/>
      <c r="M101" s="6"/>
      <c r="O101" s="3"/>
    </row>
    <row r="102" spans="1:16" hidden="1" x14ac:dyDescent="0.25">
      <c r="A102" s="3" t="s">
        <v>401</v>
      </c>
      <c r="B102" s="3">
        <f>'07'!T3</f>
        <v>7</v>
      </c>
      <c r="C102" s="3">
        <f>'07'!U3</f>
        <v>3</v>
      </c>
      <c r="D102" s="3">
        <f>'07'!V3</f>
        <v>1</v>
      </c>
      <c r="E102" s="4"/>
      <c r="F102" s="14"/>
      <c r="G102" s="3">
        <f>'07'!Y3</f>
        <v>0</v>
      </c>
      <c r="H102" s="3">
        <f>'07'!Z3</f>
        <v>0</v>
      </c>
      <c r="I102" s="3">
        <f>'07'!AA3</f>
        <v>0</v>
      </c>
      <c r="J102" s="3">
        <f>'07'!AB3</f>
        <v>3</v>
      </c>
      <c r="K102" s="3">
        <f>'07'!AC3</f>
        <v>6</v>
      </c>
      <c r="L102" s="3"/>
      <c r="M102" s="6">
        <v>122</v>
      </c>
      <c r="O102" s="5">
        <v>2007</v>
      </c>
      <c r="P102" s="5">
        <v>2007</v>
      </c>
    </row>
    <row r="103" spans="1:16" hidden="1" x14ac:dyDescent="0.25">
      <c r="A103" s="3" t="s">
        <v>738</v>
      </c>
      <c r="B103" s="13">
        <f>'16'!V3</f>
        <v>48</v>
      </c>
      <c r="C103" s="13">
        <f>'16'!W3</f>
        <v>5</v>
      </c>
      <c r="D103" s="13">
        <f>'16'!X3</f>
        <v>0</v>
      </c>
      <c r="E103" s="4"/>
      <c r="F103" s="4"/>
      <c r="G103" s="13">
        <f>'16'!AA3</f>
        <v>0</v>
      </c>
      <c r="H103" s="13">
        <f>'16'!AB3</f>
        <v>0</v>
      </c>
      <c r="I103" s="13">
        <f>'16'!AC3</f>
        <v>1</v>
      </c>
      <c r="J103" s="13">
        <f>'16'!AD3</f>
        <v>0</v>
      </c>
      <c r="K103" s="13">
        <f>'16'!AE3</f>
        <v>5</v>
      </c>
      <c r="L103" s="13"/>
      <c r="M103" s="6">
        <v>178</v>
      </c>
      <c r="O103" s="3">
        <v>2016</v>
      </c>
      <c r="P103" s="3">
        <v>2016</v>
      </c>
    </row>
    <row r="104" spans="1:16" hidden="1" x14ac:dyDescent="0.25">
      <c r="A104" s="3" t="s">
        <v>580</v>
      </c>
      <c r="B104" s="3">
        <f>'11'!AC29</f>
        <v>5</v>
      </c>
      <c r="C104" s="3">
        <f>'11'!AD29</f>
        <v>1</v>
      </c>
      <c r="D104" s="3">
        <f>'11'!AE29</f>
        <v>0</v>
      </c>
      <c r="E104" s="4"/>
      <c r="F104" s="14"/>
      <c r="G104" s="3">
        <f>'11'!AH29</f>
        <v>0</v>
      </c>
      <c r="H104" s="3">
        <f>'11'!AI29</f>
        <v>0</v>
      </c>
      <c r="I104" s="3">
        <f>'11'!AJ29</f>
        <v>0</v>
      </c>
      <c r="J104" s="3">
        <f>'11'!AK29</f>
        <v>0</v>
      </c>
      <c r="K104" s="3">
        <f>'11'!AL29</f>
        <v>1</v>
      </c>
      <c r="L104" s="3"/>
      <c r="M104" s="15" t="s">
        <v>381</v>
      </c>
      <c r="O104" s="5">
        <v>2011</v>
      </c>
      <c r="P104" s="5">
        <v>2011</v>
      </c>
    </row>
    <row r="105" spans="1:16" hidden="1" x14ac:dyDescent="0.25">
      <c r="A105" s="3" t="s">
        <v>511</v>
      </c>
      <c r="B105" s="3">
        <f>'10'!AE29</f>
        <v>19</v>
      </c>
      <c r="C105" s="3">
        <f>'10'!AF29</f>
        <v>1</v>
      </c>
      <c r="D105" s="3">
        <f>'10'!AG29</f>
        <v>0</v>
      </c>
      <c r="E105" s="4"/>
      <c r="F105" s="14"/>
      <c r="G105" s="3">
        <f>'10'!AJ29</f>
        <v>0</v>
      </c>
      <c r="H105" s="3">
        <f>'10'!AK29</f>
        <v>0</v>
      </c>
      <c r="I105" s="3">
        <f>'10'!AL29</f>
        <v>0</v>
      </c>
      <c r="J105" s="3">
        <f>'10'!AM29</f>
        <v>0</v>
      </c>
      <c r="K105" s="3">
        <f>'10'!AN29</f>
        <v>1</v>
      </c>
      <c r="L105" s="3"/>
      <c r="M105" s="6">
        <v>135</v>
      </c>
      <c r="O105" s="5">
        <v>2010</v>
      </c>
      <c r="P105" s="5">
        <v>2010</v>
      </c>
    </row>
    <row r="106" spans="1:16" hidden="1" x14ac:dyDescent="0.25">
      <c r="A106" s="3" t="s">
        <v>612</v>
      </c>
      <c r="B106" s="3">
        <f>'11'!AC5+'12'!R4</f>
        <v>153</v>
      </c>
      <c r="C106" s="3">
        <f>'11'!AD5+'12'!S4</f>
        <v>7</v>
      </c>
      <c r="D106" s="3">
        <f>'11'!AE5+'12'!T4</f>
        <v>0</v>
      </c>
      <c r="E106" s="4"/>
      <c r="F106" s="4"/>
      <c r="G106" s="3">
        <f>'11'!AH5+'12'!W4</f>
        <v>0</v>
      </c>
      <c r="H106" s="3">
        <f>'11'!AI5+'12'!X4</f>
        <v>2</v>
      </c>
      <c r="I106" s="3">
        <f>'11'!AJ5+'12'!Y4</f>
        <v>1</v>
      </c>
      <c r="J106" s="3">
        <f>'11'!AK5+'12'!Z4</f>
        <v>0</v>
      </c>
      <c r="K106" s="3">
        <f>'11'!AL5+'12'!AA4</f>
        <v>7</v>
      </c>
      <c r="L106" s="3"/>
      <c r="M106" s="6">
        <v>144</v>
      </c>
      <c r="O106" s="3">
        <v>2011</v>
      </c>
      <c r="P106" s="3">
        <v>2012</v>
      </c>
    </row>
    <row r="107" spans="1:16" hidden="1" x14ac:dyDescent="0.25">
      <c r="A107" s="3" t="s">
        <v>987</v>
      </c>
      <c r="B107" s="3">
        <f>'24'!V26</f>
        <v>0</v>
      </c>
      <c r="C107" s="3">
        <f>'24'!W26</f>
        <v>0</v>
      </c>
      <c r="D107" s="3">
        <f>'24'!X26</f>
        <v>0</v>
      </c>
      <c r="E107" s="4"/>
      <c r="F107" s="4"/>
      <c r="G107" s="3">
        <f>'24'!AA26</f>
        <v>0</v>
      </c>
      <c r="H107" s="3">
        <f>'24'!AB26</f>
        <v>0</v>
      </c>
      <c r="I107" s="3">
        <f>'24'!AC26</f>
        <v>0</v>
      </c>
      <c r="J107" s="3">
        <f>'24'!AD26</f>
        <v>1</v>
      </c>
      <c r="K107" s="3">
        <f>'24'!AE26</f>
        <v>1</v>
      </c>
      <c r="L107" s="3"/>
      <c r="M107" s="6">
        <v>244</v>
      </c>
      <c r="O107" s="3">
        <v>2024</v>
      </c>
      <c r="P107" s="3">
        <v>2024</v>
      </c>
    </row>
    <row r="108" spans="1:16" hidden="1" x14ac:dyDescent="0.25">
      <c r="A108" s="3" t="s">
        <v>704</v>
      </c>
      <c r="B108" s="3">
        <f>'15'!S4</f>
        <v>115</v>
      </c>
      <c r="C108" s="3">
        <f>'15'!T4</f>
        <v>4</v>
      </c>
      <c r="D108" s="3">
        <f>'15'!U4</f>
        <v>0</v>
      </c>
      <c r="E108" s="4"/>
      <c r="F108" s="4"/>
      <c r="G108" s="3">
        <f>'15'!X4</f>
        <v>0</v>
      </c>
      <c r="H108" s="3">
        <f>'15'!Y4</f>
        <v>0</v>
      </c>
      <c r="I108" s="3">
        <f>'15'!Z4</f>
        <v>4</v>
      </c>
      <c r="J108" s="3">
        <f>'15'!AA4</f>
        <v>2</v>
      </c>
      <c r="K108" s="3">
        <f>'15'!AB4</f>
        <v>6</v>
      </c>
      <c r="L108" s="3"/>
      <c r="M108" s="6">
        <v>167</v>
      </c>
      <c r="O108" s="3">
        <v>2015</v>
      </c>
      <c r="P108" s="3">
        <v>2015</v>
      </c>
    </row>
    <row r="109" spans="1:16" hidden="1" x14ac:dyDescent="0.25">
      <c r="A109" s="3" t="s">
        <v>77</v>
      </c>
      <c r="B109" s="3">
        <f>'00'!AG23+'01'!AA24</f>
        <v>3</v>
      </c>
      <c r="C109" s="3">
        <f>'00'!AH23+'01'!AB24</f>
        <v>1</v>
      </c>
      <c r="D109" s="3">
        <f>'00'!AI23+'01'!AC24</f>
        <v>0</v>
      </c>
      <c r="E109" s="4"/>
      <c r="F109" s="4"/>
      <c r="G109" s="3">
        <f>'00'!AL23+'01'!AF24</f>
        <v>0</v>
      </c>
      <c r="H109" s="3">
        <f>'00'!AM23+'01'!AG24</f>
        <v>0</v>
      </c>
      <c r="I109" s="3">
        <f>'00'!AN23+'01'!AH24</f>
        <v>0</v>
      </c>
      <c r="J109" s="3">
        <f>'00'!AO23+'01'!AI24</f>
        <v>4</v>
      </c>
      <c r="K109" s="3">
        <f>'00'!AP23+'01'!AJ24</f>
        <v>5</v>
      </c>
      <c r="L109" s="3"/>
      <c r="M109" s="15">
        <v>88</v>
      </c>
      <c r="O109" s="3">
        <v>2000</v>
      </c>
      <c r="P109" s="3">
        <v>2001</v>
      </c>
    </row>
    <row r="110" spans="1:16" hidden="1" x14ac:dyDescent="0.25">
      <c r="A110" s="3" t="s">
        <v>734</v>
      </c>
      <c r="B110" s="3">
        <f>'16'!V23</f>
        <v>0</v>
      </c>
      <c r="C110" s="3">
        <f>'16'!W23</f>
        <v>0</v>
      </c>
      <c r="D110" s="3">
        <f>'16'!X23</f>
        <v>0</v>
      </c>
      <c r="E110" s="4"/>
      <c r="F110" s="4"/>
      <c r="G110" s="3">
        <f>'16'!AA23</f>
        <v>0</v>
      </c>
      <c r="H110" s="3">
        <f>'16'!AB23</f>
        <v>0</v>
      </c>
      <c r="I110" s="3">
        <f>'16'!AC23</f>
        <v>0</v>
      </c>
      <c r="J110" s="3">
        <f>'16'!AD23</f>
        <v>1</v>
      </c>
      <c r="K110" s="3">
        <f>'16'!AE23</f>
        <v>1</v>
      </c>
      <c r="L110" s="3"/>
      <c r="M110" s="6">
        <v>180</v>
      </c>
      <c r="O110" s="3">
        <v>2016</v>
      </c>
      <c r="P110" s="3">
        <v>2016</v>
      </c>
    </row>
    <row r="111" spans="1:16" hidden="1" x14ac:dyDescent="0.25">
      <c r="A111" s="3" t="s">
        <v>867</v>
      </c>
      <c r="B111" s="3">
        <f>'21'!W3</f>
        <v>67</v>
      </c>
      <c r="C111" s="3">
        <f>'21'!X3</f>
        <v>6</v>
      </c>
      <c r="D111" s="3">
        <f>'21'!Y3</f>
        <v>0</v>
      </c>
      <c r="E111" s="4"/>
      <c r="F111" s="4"/>
      <c r="G111" s="3">
        <f>'21'!AB3</f>
        <v>0</v>
      </c>
      <c r="H111" s="3">
        <f>'21'!AC3</f>
        <v>0</v>
      </c>
      <c r="I111" s="3">
        <f>'21'!AD3</f>
        <v>1</v>
      </c>
      <c r="J111" s="3">
        <f>'21'!AE3</f>
        <v>0</v>
      </c>
      <c r="K111" s="3">
        <f>'21'!AF3</f>
        <v>6</v>
      </c>
      <c r="L111" s="3"/>
      <c r="M111" s="6">
        <v>207</v>
      </c>
      <c r="O111" s="3">
        <v>2021</v>
      </c>
      <c r="P111" s="3">
        <v>2021</v>
      </c>
    </row>
    <row r="112" spans="1:16" hidden="1" x14ac:dyDescent="0.25">
      <c r="A112" s="3" t="s">
        <v>615</v>
      </c>
      <c r="B112" s="3">
        <f>'12'!R26+'14'!U21+'15'!S25</f>
        <v>146</v>
      </c>
      <c r="C112" s="3">
        <f>'12'!S26+'14'!V21+'15'!T25</f>
        <v>7</v>
      </c>
      <c r="D112" s="3">
        <f>'12'!T26+'14'!W21+'15'!U25</f>
        <v>1</v>
      </c>
      <c r="E112" s="4"/>
      <c r="F112" s="4"/>
      <c r="G112" s="3">
        <f>'12'!W26+'14'!Z21+'15'!X25</f>
        <v>0</v>
      </c>
      <c r="H112" s="3">
        <f>'12'!X26+'14'!AA21+'15'!Y25</f>
        <v>1</v>
      </c>
      <c r="I112" s="3">
        <f>'12'!Y26+'14'!AB21+'15'!Z25</f>
        <v>2</v>
      </c>
      <c r="J112" s="3">
        <f>'12'!Z26+'14'!AC21+'15'!AA25</f>
        <v>1</v>
      </c>
      <c r="K112" s="3">
        <f>'12'!AA26+'14'!AD21+'15'!AB25</f>
        <v>8</v>
      </c>
      <c r="L112" s="3"/>
      <c r="M112" s="6">
        <v>149</v>
      </c>
      <c r="O112" s="3">
        <v>2012</v>
      </c>
      <c r="P112" s="3">
        <v>2015</v>
      </c>
    </row>
    <row r="113" spans="1:16" hidden="1" x14ac:dyDescent="0.25">
      <c r="A113" s="3" t="s">
        <v>512</v>
      </c>
      <c r="B113" s="3">
        <f>'96'!S29</f>
        <v>29</v>
      </c>
      <c r="C113" s="3">
        <f>'96'!T29</f>
        <v>1</v>
      </c>
      <c r="D113" s="3">
        <f>'96'!U29</f>
        <v>1</v>
      </c>
      <c r="E113" s="4"/>
      <c r="F113" s="4"/>
      <c r="G113" s="3">
        <f>'96'!X29</f>
        <v>0</v>
      </c>
      <c r="H113" s="3">
        <f>'96'!Y29</f>
        <v>0</v>
      </c>
      <c r="I113" s="3">
        <f>'96'!Z29</f>
        <v>0</v>
      </c>
      <c r="J113" s="3">
        <f>'96'!AA29</f>
        <v>0</v>
      </c>
      <c r="K113" s="3">
        <f>'96'!AB29</f>
        <v>1</v>
      </c>
      <c r="L113" s="3"/>
      <c r="M113" s="15">
        <v>67</v>
      </c>
      <c r="O113" s="3">
        <v>1996</v>
      </c>
      <c r="P113" s="3">
        <v>1996</v>
      </c>
    </row>
    <row r="114" spans="1:16" hidden="1" x14ac:dyDescent="0.25">
      <c r="A114" s="3" t="s">
        <v>902</v>
      </c>
      <c r="B114" s="3">
        <f>'22'!AB31</f>
        <v>4</v>
      </c>
      <c r="C114" s="3">
        <f>'22'!AC31</f>
        <v>1</v>
      </c>
      <c r="D114" s="3">
        <f>'22'!AD31</f>
        <v>0</v>
      </c>
      <c r="E114" s="4"/>
      <c r="F114" s="4"/>
      <c r="G114" s="3">
        <f>'22'!AG31</f>
        <v>0</v>
      </c>
      <c r="H114" s="3">
        <f>'22'!AH31</f>
        <v>0</v>
      </c>
      <c r="I114" s="3">
        <f>'22'!AI31</f>
        <v>0</v>
      </c>
      <c r="J114" s="3">
        <f>'22'!AJ31</f>
        <v>0</v>
      </c>
      <c r="K114" s="3">
        <f>'22'!AK31</f>
        <v>1</v>
      </c>
      <c r="L114" s="3"/>
      <c r="M114" s="15" t="s">
        <v>381</v>
      </c>
      <c r="O114" s="3">
        <v>2022</v>
      </c>
      <c r="P114" s="3">
        <v>2022</v>
      </c>
    </row>
    <row r="115" spans="1:16" hidden="1" x14ac:dyDescent="0.25">
      <c r="A115" s="3" t="s">
        <v>514</v>
      </c>
      <c r="B115" s="3">
        <f>'93'!S18+'94'!X25</f>
        <v>21</v>
      </c>
      <c r="C115" s="3">
        <f>'93'!T18+'94'!Y25</f>
        <v>3</v>
      </c>
      <c r="D115" s="3">
        <f>'93'!U18+'94'!Z25</f>
        <v>2</v>
      </c>
      <c r="E115" s="4"/>
      <c r="F115" s="4"/>
      <c r="G115" s="3">
        <f>'93'!X18+'94'!AC25</f>
        <v>0</v>
      </c>
      <c r="H115" s="3">
        <f>'93'!Y18+'94'!AD25</f>
        <v>0</v>
      </c>
      <c r="I115" s="3">
        <f>'93'!Z18+'94'!AE25</f>
        <v>0</v>
      </c>
      <c r="J115" s="3">
        <f>'93'!AA18+'94'!AF25</f>
        <v>0</v>
      </c>
      <c r="K115" s="3">
        <f>'93'!AB18+'94'!AG25</f>
        <v>3</v>
      </c>
      <c r="L115" s="3"/>
      <c r="M115" s="15">
        <v>18</v>
      </c>
      <c r="O115" s="3">
        <v>1993</v>
      </c>
      <c r="P115" s="3">
        <v>1994</v>
      </c>
    </row>
    <row r="116" spans="1:16" hidden="1" x14ac:dyDescent="0.25">
      <c r="A116" s="3" t="s">
        <v>515</v>
      </c>
      <c r="B116" s="3">
        <f>'93'!S3+'94'!X26</f>
        <v>118</v>
      </c>
      <c r="C116" s="3">
        <f>'93'!T3+'94'!Y26</f>
        <v>17</v>
      </c>
      <c r="D116" s="3">
        <f>'93'!U3+'94'!Z26</f>
        <v>1</v>
      </c>
      <c r="E116" s="4"/>
      <c r="F116" s="4"/>
      <c r="G116" s="3">
        <f>'93'!X3+'94'!AC26</f>
        <v>0</v>
      </c>
      <c r="H116" s="3">
        <f>'93'!Y3+'94'!AD26</f>
        <v>0</v>
      </c>
      <c r="I116" s="3">
        <f>'93'!Z3+'94'!AE26</f>
        <v>0</v>
      </c>
      <c r="J116" s="3">
        <f>'93'!AA3+'94'!AF26</f>
        <v>0</v>
      </c>
      <c r="K116" s="3">
        <f>'93'!AB3+'94'!AG26</f>
        <v>17</v>
      </c>
      <c r="L116" s="3"/>
      <c r="M116" s="6">
        <v>5</v>
      </c>
      <c r="O116" s="3">
        <v>1993</v>
      </c>
      <c r="P116" s="3">
        <v>1994</v>
      </c>
    </row>
    <row r="117" spans="1:16" hidden="1" x14ac:dyDescent="0.25">
      <c r="A117" s="3" t="s">
        <v>516</v>
      </c>
      <c r="B117" s="3">
        <f>'07'!T34</f>
        <v>1</v>
      </c>
      <c r="C117" s="3">
        <f>'07'!U34</f>
        <v>1</v>
      </c>
      <c r="D117" s="3">
        <f>'07'!V34</f>
        <v>0</v>
      </c>
      <c r="E117" s="3"/>
      <c r="F117" s="3"/>
      <c r="G117" s="3">
        <f>'07'!Y34</f>
        <v>0</v>
      </c>
      <c r="H117" s="3">
        <f>'07'!Z34</f>
        <v>0</v>
      </c>
      <c r="I117" s="3">
        <f>'07'!AA34</f>
        <v>0</v>
      </c>
      <c r="J117" s="3">
        <f>'07'!AB34</f>
        <v>0</v>
      </c>
      <c r="K117" s="3">
        <f>'07'!AC34</f>
        <v>1</v>
      </c>
      <c r="L117" s="3"/>
      <c r="M117" s="6">
        <f>'07'!AE34</f>
        <v>123</v>
      </c>
      <c r="O117" s="3">
        <v>2007</v>
      </c>
      <c r="P117" s="3">
        <v>2007</v>
      </c>
    </row>
    <row r="118" spans="1:16" hidden="1" x14ac:dyDescent="0.25">
      <c r="A118" s="3" t="s">
        <v>936</v>
      </c>
      <c r="B118" s="3">
        <f>'23'!AB4</f>
        <v>13</v>
      </c>
      <c r="C118" s="3">
        <f>'23'!AC4</f>
        <v>4</v>
      </c>
      <c r="D118" s="3">
        <f>'23'!AD4</f>
        <v>3</v>
      </c>
      <c r="E118" s="4">
        <f>B118/(C118-D118)</f>
        <v>13</v>
      </c>
      <c r="F118" s="4"/>
      <c r="G118" s="3">
        <f>'23'!AG4</f>
        <v>0</v>
      </c>
      <c r="H118" s="3">
        <f>'23'!AH4</f>
        <v>0</v>
      </c>
      <c r="I118" s="3">
        <f>'23'!AI4</f>
        <v>0</v>
      </c>
      <c r="J118" s="3">
        <f>'23'!AJ4</f>
        <v>2</v>
      </c>
      <c r="K118" s="3">
        <f>'23'!AK4</f>
        <v>6</v>
      </c>
      <c r="L118" s="3"/>
      <c r="M118" s="6">
        <v>228</v>
      </c>
      <c r="O118" s="3">
        <v>2023</v>
      </c>
      <c r="P118" s="3">
        <v>2023</v>
      </c>
    </row>
    <row r="119" spans="1:16" hidden="1" x14ac:dyDescent="0.25">
      <c r="A119" s="3" t="s">
        <v>290</v>
      </c>
      <c r="B119" s="3">
        <f>'04'!Y3</f>
        <v>36</v>
      </c>
      <c r="C119" s="3">
        <f>'04'!Z3</f>
        <v>3</v>
      </c>
      <c r="D119" s="3">
        <f>'04'!AA3</f>
        <v>0</v>
      </c>
      <c r="E119" s="3"/>
      <c r="F119" s="3"/>
      <c r="G119" s="3">
        <f>'04'!AD3</f>
        <v>0</v>
      </c>
      <c r="H119" s="3">
        <f>'04'!AE3</f>
        <v>0</v>
      </c>
      <c r="I119" s="3">
        <f>'04'!AF3</f>
        <v>0</v>
      </c>
      <c r="J119" s="3">
        <f>'04'!AG3</f>
        <v>2</v>
      </c>
      <c r="K119" s="3">
        <f>'04'!AH3</f>
        <v>5</v>
      </c>
      <c r="L119" s="3"/>
      <c r="M119" s="15">
        <v>104</v>
      </c>
      <c r="O119" s="3">
        <v>2004</v>
      </c>
      <c r="P119" s="3">
        <v>2004</v>
      </c>
    </row>
    <row r="120" spans="1:16" hidden="1" x14ac:dyDescent="0.25">
      <c r="A120" s="3" t="s">
        <v>715</v>
      </c>
      <c r="B120" s="3">
        <f>'15'!S26</f>
        <v>3</v>
      </c>
      <c r="C120" s="3">
        <f>'15'!T26</f>
        <v>1</v>
      </c>
      <c r="D120" s="3">
        <f>'15'!U26</f>
        <v>0</v>
      </c>
      <c r="E120" s="4"/>
      <c r="F120" s="4"/>
      <c r="G120" s="3">
        <f>'15'!X26</f>
        <v>0</v>
      </c>
      <c r="H120" s="3">
        <f>'15'!Y26</f>
        <v>0</v>
      </c>
      <c r="I120" s="3">
        <f>'15'!Z26</f>
        <v>0</v>
      </c>
      <c r="J120" s="3">
        <f>'15'!AA26</f>
        <v>0</v>
      </c>
      <c r="K120" s="3">
        <f>'15'!AB26</f>
        <v>1</v>
      </c>
      <c r="L120" s="3"/>
      <c r="M120" s="6">
        <v>172</v>
      </c>
      <c r="O120" s="3">
        <v>2015</v>
      </c>
      <c r="P120" s="3">
        <v>2015</v>
      </c>
    </row>
    <row r="121" spans="1:16" hidden="1" x14ac:dyDescent="0.25">
      <c r="A121" s="3" t="s">
        <v>396</v>
      </c>
      <c r="B121" s="3">
        <f>'07'!T7</f>
        <v>102</v>
      </c>
      <c r="C121" s="3">
        <f>'07'!U7</f>
        <v>7</v>
      </c>
      <c r="D121" s="3">
        <f>'07'!V7</f>
        <v>0</v>
      </c>
      <c r="E121" s="14"/>
      <c r="F121" s="14"/>
      <c r="G121" s="3">
        <f>'07'!Y7</f>
        <v>0</v>
      </c>
      <c r="H121" s="3">
        <f>'07'!Z7</f>
        <v>0</v>
      </c>
      <c r="I121" s="3">
        <f>'07'!AA7</f>
        <v>2</v>
      </c>
      <c r="J121" s="3">
        <f>'07'!AB7</f>
        <v>2</v>
      </c>
      <c r="K121" s="3">
        <f>'07'!AC7</f>
        <v>9</v>
      </c>
      <c r="L121" s="3"/>
      <c r="M121" s="6">
        <v>119</v>
      </c>
      <c r="O121" s="3">
        <v>2007</v>
      </c>
      <c r="P121" s="3">
        <v>2007</v>
      </c>
    </row>
    <row r="122" spans="1:16" hidden="1" x14ac:dyDescent="0.25">
      <c r="A122" s="3" t="s">
        <v>517</v>
      </c>
      <c r="B122" s="3">
        <f>'93'!S20+'94'!X4</f>
        <v>17</v>
      </c>
      <c r="C122" s="3">
        <f>'93'!T20+'94'!Y4</f>
        <v>5</v>
      </c>
      <c r="D122" s="3">
        <f>'93'!U20+'94'!Z4</f>
        <v>1</v>
      </c>
      <c r="E122" s="4"/>
      <c r="F122" s="4"/>
      <c r="G122" s="3">
        <f>'93'!X20+'94'!AC4</f>
        <v>0</v>
      </c>
      <c r="H122" s="3">
        <f>'93'!Y20+'94'!AD4</f>
        <v>0</v>
      </c>
      <c r="I122" s="3">
        <f>'93'!Z20+'94'!AE4</f>
        <v>0</v>
      </c>
      <c r="J122" s="3">
        <f>'93'!AA20+'94'!AF4</f>
        <v>5</v>
      </c>
      <c r="K122" s="3">
        <f>'93'!AB20+'94'!AG4</f>
        <v>10</v>
      </c>
      <c r="L122" s="3"/>
      <c r="M122" s="6">
        <v>22</v>
      </c>
      <c r="O122" s="3">
        <v>1993</v>
      </c>
      <c r="P122" s="3">
        <v>1994</v>
      </c>
    </row>
    <row r="123" spans="1:16" hidden="1" x14ac:dyDescent="0.25">
      <c r="A123" s="3" t="s">
        <v>733</v>
      </c>
      <c r="B123" s="3">
        <f>'16'!V24+'17'!V21</f>
        <v>9</v>
      </c>
      <c r="C123" s="3">
        <f>'16'!W24+'17'!W21</f>
        <v>5</v>
      </c>
      <c r="D123" s="3">
        <f>'16'!X24+'17'!X21</f>
        <v>0</v>
      </c>
      <c r="E123" s="4"/>
      <c r="F123" s="4"/>
      <c r="G123" s="3">
        <f>'16'!AA24+'17'!AA21</f>
        <v>0</v>
      </c>
      <c r="H123" s="3">
        <f>'16'!AB24+'17'!AB21</f>
        <v>0</v>
      </c>
      <c r="I123" s="3">
        <f>'16'!AC24+'17'!AC21</f>
        <v>0</v>
      </c>
      <c r="J123" s="3">
        <f>'16'!AD24+'17'!AD21</f>
        <v>1</v>
      </c>
      <c r="K123" s="3">
        <f>'16'!AE24+'17'!AE21</f>
        <v>6</v>
      </c>
      <c r="L123" s="3"/>
      <c r="M123" s="6">
        <v>179</v>
      </c>
      <c r="O123" s="3">
        <v>2016</v>
      </c>
      <c r="P123" s="3">
        <v>2017</v>
      </c>
    </row>
    <row r="124" spans="1:16" hidden="1" x14ac:dyDescent="0.25">
      <c r="A124" s="3" t="s">
        <v>843</v>
      </c>
      <c r="B124" s="3">
        <f>'20'!Y20</f>
        <v>0</v>
      </c>
      <c r="C124" s="3">
        <f>'20'!Z20</f>
        <v>0</v>
      </c>
      <c r="D124" s="3">
        <f>'20'!AA20</f>
        <v>0</v>
      </c>
      <c r="E124" s="4"/>
      <c r="F124" s="4"/>
      <c r="G124" s="3">
        <f>'20'!AD20</f>
        <v>0</v>
      </c>
      <c r="H124" s="3">
        <f>'20'!AE20</f>
        <v>0</v>
      </c>
      <c r="I124" s="3">
        <f>'20'!AF20</f>
        <v>0</v>
      </c>
      <c r="J124" s="3">
        <f>'20'!AG20</f>
        <v>1</v>
      </c>
      <c r="K124" s="3">
        <f>'20'!AH20</f>
        <v>1</v>
      </c>
      <c r="L124" s="3"/>
      <c r="M124" s="6">
        <v>201</v>
      </c>
      <c r="O124" s="3">
        <v>2020</v>
      </c>
      <c r="P124" s="3">
        <v>2020</v>
      </c>
    </row>
    <row r="125" spans="1:16" hidden="1" x14ac:dyDescent="0.25">
      <c r="A125" s="3" t="s">
        <v>43</v>
      </c>
      <c r="B125" s="3">
        <f>'98'!X22+'99'!AG6</f>
        <v>10</v>
      </c>
      <c r="C125" s="3">
        <f>'98'!Y22+'99'!AH6</f>
        <v>9</v>
      </c>
      <c r="D125" s="3">
        <f>'98'!Z22+'99'!AI6</f>
        <v>1</v>
      </c>
      <c r="E125" s="4"/>
      <c r="F125" s="4"/>
      <c r="G125" s="3">
        <f>'98'!AC22+'99'!AL6</f>
        <v>0</v>
      </c>
      <c r="H125" s="3">
        <f>'98'!AD22+'99'!AM6</f>
        <v>0</v>
      </c>
      <c r="I125" s="3">
        <f>'98'!AE22+'99'!AN6</f>
        <v>0</v>
      </c>
      <c r="J125" s="3">
        <f>'98'!AF22+'99'!AO6</f>
        <v>1</v>
      </c>
      <c r="K125" s="3">
        <f>'98'!AG22+'99'!AP6</f>
        <v>10</v>
      </c>
      <c r="L125" s="3"/>
      <c r="M125" s="6">
        <v>82</v>
      </c>
      <c r="O125" s="3">
        <v>1998</v>
      </c>
      <c r="P125" s="3">
        <v>1999</v>
      </c>
    </row>
    <row r="126" spans="1:16" hidden="1" x14ac:dyDescent="0.25">
      <c r="A126" s="3" t="s">
        <v>518</v>
      </c>
      <c r="B126" s="3">
        <f>'94'!X6+'95'!S18</f>
        <v>49</v>
      </c>
      <c r="C126" s="3">
        <f>'94'!Y6+'95'!T18</f>
        <v>9</v>
      </c>
      <c r="D126" s="3">
        <f>'94'!Z6+'95'!U18</f>
        <v>1</v>
      </c>
      <c r="E126" s="4"/>
      <c r="F126" s="4"/>
      <c r="G126" s="3">
        <f>'94'!AC6+'95'!X18</f>
        <v>0</v>
      </c>
      <c r="H126" s="3">
        <f>'94'!AD6+'95'!Y18</f>
        <v>0</v>
      </c>
      <c r="I126" s="3">
        <f>'94'!AE6+'95'!Z18</f>
        <v>0</v>
      </c>
      <c r="J126" s="3">
        <f>'94'!AF6+'95'!AA18</f>
        <v>1</v>
      </c>
      <c r="K126" s="3">
        <f>'94'!AG6+'95'!AB18</f>
        <v>10</v>
      </c>
      <c r="L126" s="3"/>
      <c r="M126" s="6">
        <v>36</v>
      </c>
      <c r="O126" s="3">
        <v>1994</v>
      </c>
      <c r="P126" s="3">
        <v>1995</v>
      </c>
    </row>
    <row r="127" spans="1:16" hidden="1" x14ac:dyDescent="0.25">
      <c r="A127" s="3" t="s">
        <v>864</v>
      </c>
      <c r="B127" s="3">
        <f>'21'!W5</f>
        <v>107</v>
      </c>
      <c r="C127" s="3">
        <f>'21'!X5</f>
        <v>8</v>
      </c>
      <c r="D127" s="3">
        <f>'21'!Y5</f>
        <v>1</v>
      </c>
      <c r="E127" s="4">
        <f>B127/(C127-D127)</f>
        <v>15.285714285714286</v>
      </c>
      <c r="F127" s="4"/>
      <c r="G127" s="3">
        <f>'21'!AB5</f>
        <v>0</v>
      </c>
      <c r="H127" s="3">
        <f>'21'!AC5</f>
        <v>0</v>
      </c>
      <c r="I127" s="3">
        <f>'21'!AD5</f>
        <v>2</v>
      </c>
      <c r="J127" s="3">
        <f>'21'!AE5</f>
        <v>2</v>
      </c>
      <c r="K127" s="3">
        <f>'21'!AF5</f>
        <v>10</v>
      </c>
      <c r="L127" s="3"/>
      <c r="M127" s="6">
        <v>206</v>
      </c>
      <c r="O127" s="3">
        <v>2021</v>
      </c>
      <c r="P127" s="3">
        <v>2021</v>
      </c>
    </row>
    <row r="128" spans="1:16" hidden="1" x14ac:dyDescent="0.25">
      <c r="A128" s="3" t="s">
        <v>519</v>
      </c>
      <c r="B128" s="3">
        <f>'96'!S25</f>
        <v>10</v>
      </c>
      <c r="C128" s="3">
        <f>'96'!T25</f>
        <v>1</v>
      </c>
      <c r="D128" s="3">
        <f>'96'!U25</f>
        <v>1</v>
      </c>
      <c r="E128" s="4"/>
      <c r="F128" s="4"/>
      <c r="G128" s="3">
        <f>'96'!X25</f>
        <v>0</v>
      </c>
      <c r="H128" s="3">
        <f>'96'!Y25</f>
        <v>0</v>
      </c>
      <c r="I128" s="3">
        <f>'96'!Z25</f>
        <v>0</v>
      </c>
      <c r="J128" s="3">
        <f>'96'!AA25</f>
        <v>0</v>
      </c>
      <c r="K128" s="3">
        <f>'96'!AB25</f>
        <v>1</v>
      </c>
      <c r="L128" s="3"/>
      <c r="M128" s="15">
        <v>62</v>
      </c>
      <c r="O128" s="3">
        <v>1996</v>
      </c>
      <c r="P128" s="3">
        <v>1996</v>
      </c>
    </row>
    <row r="129" spans="1:16" hidden="1" x14ac:dyDescent="0.25">
      <c r="A129" s="3" t="s">
        <v>162</v>
      </c>
      <c r="B129" s="3">
        <f>'97'!AF25</f>
        <v>2</v>
      </c>
      <c r="C129" s="3">
        <f>'97'!AG25</f>
        <v>2</v>
      </c>
      <c r="D129" s="3">
        <f>'97'!AH25</f>
        <v>0</v>
      </c>
      <c r="E129" s="4"/>
      <c r="F129" s="4"/>
      <c r="G129" s="3">
        <f>'97'!AK25</f>
        <v>0</v>
      </c>
      <c r="H129" s="3">
        <f>'97'!AL25</f>
        <v>0</v>
      </c>
      <c r="I129" s="3">
        <f>'97'!AM25</f>
        <v>0</v>
      </c>
      <c r="J129" s="3">
        <f>'97'!AN25</f>
        <v>0</v>
      </c>
      <c r="K129" s="3">
        <f>'97'!AO25</f>
        <v>2</v>
      </c>
      <c r="L129" s="3"/>
      <c r="M129" s="15">
        <v>68</v>
      </c>
      <c r="O129" s="3">
        <v>1997</v>
      </c>
      <c r="P129" s="3">
        <v>1997</v>
      </c>
    </row>
    <row r="130" spans="1:16" hidden="1" x14ac:dyDescent="0.25">
      <c r="A130" s="3" t="s">
        <v>520</v>
      </c>
      <c r="B130" s="3">
        <f>'96'!S27</f>
        <v>1</v>
      </c>
      <c r="C130" s="3">
        <f>'96'!T27</f>
        <v>1</v>
      </c>
      <c r="D130" s="3">
        <f>'96'!U27</f>
        <v>0</v>
      </c>
      <c r="E130" s="4"/>
      <c r="F130" s="4"/>
      <c r="G130" s="3">
        <f>'96'!X27</f>
        <v>0</v>
      </c>
      <c r="H130" s="3">
        <f>'96'!Y27</f>
        <v>0</v>
      </c>
      <c r="I130" s="3">
        <f>'96'!Z27</f>
        <v>0</v>
      </c>
      <c r="J130" s="3">
        <f>'96'!AA27</f>
        <v>0</v>
      </c>
      <c r="K130" s="3">
        <f>'96'!AB27</f>
        <v>1</v>
      </c>
      <c r="L130" s="3"/>
      <c r="M130" s="15">
        <v>64</v>
      </c>
      <c r="O130" s="3">
        <v>1996</v>
      </c>
      <c r="P130" s="3">
        <v>1996</v>
      </c>
    </row>
    <row r="131" spans="1:16" hidden="1" x14ac:dyDescent="0.25">
      <c r="A131" s="3" t="s">
        <v>60</v>
      </c>
      <c r="B131" s="3">
        <f>'99'!AG26+'00'!AG24+'01'!AA25</f>
        <v>71</v>
      </c>
      <c r="C131" s="3">
        <f>'99'!AH26+'00'!AH24+'01'!AB25</f>
        <v>7</v>
      </c>
      <c r="D131" s="3">
        <f>'99'!AI26+'00'!AI24+'01'!AC25</f>
        <v>2</v>
      </c>
      <c r="E131" s="4"/>
      <c r="F131" s="4"/>
      <c r="G131" s="3">
        <f>'99'!AL26+'00'!AL24+'01'!AF25</f>
        <v>0</v>
      </c>
      <c r="H131" s="3">
        <f>'99'!AM26+'00'!AM24+'01'!AG25</f>
        <v>0</v>
      </c>
      <c r="I131" s="3">
        <f>'99'!AN26+'00'!AN24+'01'!AH25</f>
        <v>2</v>
      </c>
      <c r="J131" s="3">
        <f>'99'!AO26+'00'!AO24+'01'!AI25</f>
        <v>1</v>
      </c>
      <c r="K131" s="3">
        <f>'99'!AP26+'00'!AP24+'01'!AJ25</f>
        <v>8</v>
      </c>
      <c r="L131" s="3"/>
      <c r="M131" s="15">
        <v>86</v>
      </c>
      <c r="O131" s="3">
        <v>1999</v>
      </c>
      <c r="P131" s="3">
        <v>2001</v>
      </c>
    </row>
    <row r="132" spans="1:16" hidden="1" x14ac:dyDescent="0.25">
      <c r="A132" s="3" t="s">
        <v>617</v>
      </c>
      <c r="B132" s="3">
        <f>'12'!R28+'13'!Y6</f>
        <v>95</v>
      </c>
      <c r="C132" s="3">
        <f>'12'!S28+'13'!Z6</f>
        <v>9</v>
      </c>
      <c r="D132" s="3">
        <f>'12'!T28+'13'!AA6</f>
        <v>3</v>
      </c>
      <c r="E132" s="4"/>
      <c r="F132" s="4"/>
      <c r="G132" s="3">
        <f>'12'!W28+'13'!AD6</f>
        <v>0</v>
      </c>
      <c r="H132" s="3">
        <f>'12'!X28+'13'!AE6</f>
        <v>0</v>
      </c>
      <c r="I132" s="3">
        <f>'12'!Y28+'13'!AF6</f>
        <v>1</v>
      </c>
      <c r="J132" s="3">
        <f>'12'!Z28+'13'!AG6</f>
        <v>1</v>
      </c>
      <c r="K132" s="3">
        <f>'12'!AA28+'13'!AH6</f>
        <v>10</v>
      </c>
      <c r="L132" s="3"/>
      <c r="M132" s="6">
        <v>146</v>
      </c>
      <c r="O132" s="3">
        <v>2012</v>
      </c>
      <c r="P132" s="3">
        <v>2013</v>
      </c>
    </row>
    <row r="133" spans="1:16" hidden="1" x14ac:dyDescent="0.25">
      <c r="A133" s="3" t="s">
        <v>651</v>
      </c>
      <c r="B133" s="3">
        <f>'13'!Y27</f>
        <v>4</v>
      </c>
      <c r="C133" s="3">
        <f>'13'!Z27</f>
        <v>1</v>
      </c>
      <c r="D133" s="3">
        <f>'13'!AA27</f>
        <v>0</v>
      </c>
      <c r="E133" s="4"/>
      <c r="F133" s="4"/>
      <c r="G133" s="3">
        <f>'13'!AD27</f>
        <v>0</v>
      </c>
      <c r="H133" s="3">
        <f>'13'!AE27</f>
        <v>0</v>
      </c>
      <c r="I133" s="3">
        <f>'13'!AF27</f>
        <v>0</v>
      </c>
      <c r="J133" s="3">
        <f>'13'!AG27</f>
        <v>0</v>
      </c>
      <c r="K133" s="3">
        <f>'13'!AH27</f>
        <v>1</v>
      </c>
      <c r="L133" s="3"/>
      <c r="M133" s="6">
        <v>158</v>
      </c>
      <c r="O133" s="3">
        <v>2013</v>
      </c>
      <c r="P133" s="3">
        <v>2013</v>
      </c>
    </row>
    <row r="134" spans="1:16" hidden="1" x14ac:dyDescent="0.25">
      <c r="A134" s="3" t="s">
        <v>44</v>
      </c>
      <c r="B134" s="3">
        <f>'97'!AF26+'98'!X23</f>
        <v>2</v>
      </c>
      <c r="C134" s="3">
        <f>'97'!AG26+'98'!Y23</f>
        <v>2</v>
      </c>
      <c r="D134" s="3">
        <f>'97'!AH26+'98'!Z23</f>
        <v>0</v>
      </c>
      <c r="E134" s="4"/>
      <c r="F134" s="4"/>
      <c r="G134" s="3">
        <f>'97'!AK26+'98'!AC23</f>
        <v>0</v>
      </c>
      <c r="H134" s="3">
        <f>'97'!AL26+'98'!AD23</f>
        <v>0</v>
      </c>
      <c r="I134" s="3">
        <f>'97'!AM26+'98'!AE23</f>
        <v>0</v>
      </c>
      <c r="J134" s="3">
        <f>'97'!AN26+'98'!AF23</f>
        <v>0</v>
      </c>
      <c r="K134" s="3">
        <f>'97'!AO26+'98'!AG23</f>
        <v>2</v>
      </c>
      <c r="L134" s="3"/>
      <c r="M134" s="15">
        <v>77</v>
      </c>
      <c r="O134" s="3">
        <v>1997</v>
      </c>
      <c r="P134" s="3">
        <v>1998</v>
      </c>
    </row>
    <row r="135" spans="1:16" hidden="1" x14ac:dyDescent="0.25">
      <c r="A135" s="3" t="s">
        <v>570</v>
      </c>
      <c r="B135" s="3">
        <f>'11'!AC7+'12'!R6</f>
        <v>80</v>
      </c>
      <c r="C135" s="3">
        <f>'11'!AD7+'12'!S6</f>
        <v>11</v>
      </c>
      <c r="D135" s="3">
        <f>'11'!AE7+'12'!T6</f>
        <v>2</v>
      </c>
      <c r="E135" s="4"/>
      <c r="F135" s="4"/>
      <c r="G135" s="3">
        <f>'11'!AH7+'12'!W6</f>
        <v>0</v>
      </c>
      <c r="H135" s="3">
        <f>'11'!AI7+'12'!X6</f>
        <v>0</v>
      </c>
      <c r="I135" s="3">
        <f>'11'!AJ7+'12'!Y6</f>
        <v>2</v>
      </c>
      <c r="J135" s="3">
        <f>'11'!AK7+'12'!Z6</f>
        <v>3</v>
      </c>
      <c r="K135" s="3">
        <f>'11'!AL7+'12'!AA6</f>
        <v>14</v>
      </c>
      <c r="L135" s="3"/>
      <c r="M135" s="6">
        <v>139</v>
      </c>
      <c r="O135" s="3">
        <v>2011</v>
      </c>
      <c r="P135" s="3">
        <v>2012</v>
      </c>
    </row>
    <row r="136" spans="1:16" hidden="1" x14ac:dyDescent="0.25">
      <c r="A136" s="3" t="s">
        <v>1008</v>
      </c>
      <c r="B136" s="3">
        <f>'25'!W27</f>
        <v>11</v>
      </c>
      <c r="C136" s="3">
        <f>'25'!X27</f>
        <v>1</v>
      </c>
      <c r="D136" s="3">
        <f>'25'!Y27</f>
        <v>0</v>
      </c>
      <c r="E136" s="4"/>
      <c r="F136" s="4"/>
      <c r="G136" s="3">
        <f>'25'!AB27</f>
        <v>0</v>
      </c>
      <c r="H136" s="3">
        <f>'25'!AC27</f>
        <v>0</v>
      </c>
      <c r="I136" s="3">
        <f>'25'!AD27</f>
        <v>0</v>
      </c>
      <c r="J136" s="3">
        <f>'25'!AE27</f>
        <v>0</v>
      </c>
      <c r="K136" s="3">
        <f>'25'!AF27</f>
        <v>1</v>
      </c>
      <c r="L136" s="3"/>
      <c r="M136" s="6">
        <v>253</v>
      </c>
      <c r="O136" s="3">
        <v>2025</v>
      </c>
      <c r="P136" s="3"/>
    </row>
    <row r="137" spans="1:16" hidden="1" x14ac:dyDescent="0.25">
      <c r="A137" s="3" t="s">
        <v>521</v>
      </c>
      <c r="B137" s="3">
        <f>'98'!X24</f>
        <v>17</v>
      </c>
      <c r="C137" s="3">
        <f>'98'!Y24</f>
        <v>1</v>
      </c>
      <c r="D137" s="3">
        <f>'98'!Z24</f>
        <v>0</v>
      </c>
      <c r="E137" s="4"/>
      <c r="F137" s="4"/>
      <c r="G137" s="3">
        <f>'98'!AC24</f>
        <v>0</v>
      </c>
      <c r="H137" s="3">
        <f>'98'!AD24</f>
        <v>0</v>
      </c>
      <c r="I137" s="3">
        <f>'98'!AE24</f>
        <v>0</v>
      </c>
      <c r="J137" s="3">
        <f>'98'!AF24</f>
        <v>0</v>
      </c>
      <c r="K137" s="3">
        <f>'98'!AG24</f>
        <v>1</v>
      </c>
      <c r="L137" s="3"/>
      <c r="M137" s="15">
        <v>81</v>
      </c>
      <c r="O137" s="3">
        <v>1998</v>
      </c>
      <c r="P137" s="3">
        <v>1998</v>
      </c>
    </row>
    <row r="138" spans="1:16" hidden="1" x14ac:dyDescent="0.25">
      <c r="A138" s="3" t="s">
        <v>644</v>
      </c>
      <c r="B138" s="3">
        <f>'12'!R29</f>
        <v>1</v>
      </c>
      <c r="C138" s="3">
        <f>'12'!S29</f>
        <v>1</v>
      </c>
      <c r="D138" s="3">
        <f>'12'!T29</f>
        <v>0</v>
      </c>
      <c r="E138" s="4"/>
      <c r="F138" s="4"/>
      <c r="G138" s="3">
        <f>'12'!W29</f>
        <v>0</v>
      </c>
      <c r="H138" s="3">
        <f>'12'!X29</f>
        <v>0</v>
      </c>
      <c r="I138" s="3">
        <f>'12'!Y29</f>
        <v>0</v>
      </c>
      <c r="J138" s="3">
        <f>'12'!Z29</f>
        <v>0</v>
      </c>
      <c r="K138" s="3">
        <f>'12'!AA29</f>
        <v>1</v>
      </c>
      <c r="L138" s="3"/>
      <c r="M138" s="6">
        <v>145</v>
      </c>
      <c r="O138" s="3">
        <v>2012</v>
      </c>
      <c r="P138" s="3">
        <v>2012</v>
      </c>
    </row>
    <row r="139" spans="1:16" hidden="1" x14ac:dyDescent="0.25">
      <c r="A139" s="3" t="s">
        <v>716</v>
      </c>
      <c r="B139" s="3">
        <f>'15'!S28+'17'!V23</f>
        <v>7</v>
      </c>
      <c r="C139" s="3">
        <f>'15'!T28+'17'!W23</f>
        <v>2</v>
      </c>
      <c r="D139" s="3">
        <f>'15'!U28+'17'!X23</f>
        <v>0</v>
      </c>
      <c r="E139" s="4"/>
      <c r="F139" s="4"/>
      <c r="G139" s="3">
        <f>'15'!X28+'17'!AA23</f>
        <v>0</v>
      </c>
      <c r="H139" s="3">
        <f>'15'!Y28+'17'!AB23</f>
        <v>0</v>
      </c>
      <c r="I139" s="3">
        <f>'15'!Z28+'17'!AC23</f>
        <v>0</v>
      </c>
      <c r="J139" s="3">
        <f>'15'!AA28+'17'!AD23</f>
        <v>0</v>
      </c>
      <c r="K139" s="3">
        <f>'15'!AB28+'17'!AE23</f>
        <v>2</v>
      </c>
      <c r="L139" s="3"/>
      <c r="M139" s="6">
        <v>173</v>
      </c>
      <c r="O139" s="3">
        <v>2015</v>
      </c>
      <c r="P139" s="3">
        <v>2017</v>
      </c>
    </row>
    <row r="140" spans="1:16" hidden="1" x14ac:dyDescent="0.25">
      <c r="A140" s="3" t="s">
        <v>939</v>
      </c>
      <c r="B140" s="3">
        <f>'23'!AB28+'25'!W28</f>
        <v>5</v>
      </c>
      <c r="C140" s="3">
        <f>'23'!AC28+'25'!X28</f>
        <v>1</v>
      </c>
      <c r="D140" s="3">
        <f>'23'!AD28+'25'!Y28</f>
        <v>1</v>
      </c>
      <c r="E140" s="4"/>
      <c r="F140" s="4"/>
      <c r="G140" s="3">
        <f>'23'!AG28+'25'!AB28</f>
        <v>0</v>
      </c>
      <c r="H140" s="3">
        <f>'23'!AH28+'25'!AC28</f>
        <v>0</v>
      </c>
      <c r="I140" s="3">
        <f>'23'!AI28+'25'!AD28</f>
        <v>0</v>
      </c>
      <c r="J140" s="3">
        <f>'23'!AJ28+'25'!AE28</f>
        <v>1</v>
      </c>
      <c r="K140" s="3">
        <f>'23'!AK28+'25'!AF28</f>
        <v>2</v>
      </c>
      <c r="L140" s="3"/>
      <c r="M140" s="6">
        <v>232</v>
      </c>
      <c r="O140" s="3">
        <v>2023</v>
      </c>
      <c r="P140" s="3">
        <v>2025</v>
      </c>
    </row>
    <row r="141" spans="1:16" hidden="1" x14ac:dyDescent="0.25">
      <c r="A141" s="3" t="s">
        <v>940</v>
      </c>
      <c r="B141" s="3">
        <f>'23'!AB29</f>
        <v>21</v>
      </c>
      <c r="C141" s="3">
        <f>'23'!AC29</f>
        <v>2</v>
      </c>
      <c r="D141" s="3">
        <f>'23'!AD29</f>
        <v>0</v>
      </c>
      <c r="E141" s="4">
        <f>B141/(C141-D141)</f>
        <v>10.5</v>
      </c>
      <c r="F141" s="4"/>
      <c r="G141" s="3">
        <f>'23'!AG29</f>
        <v>0</v>
      </c>
      <c r="H141" s="3">
        <f>'23'!AH29</f>
        <v>0</v>
      </c>
      <c r="I141" s="3">
        <f>'23'!AI29</f>
        <v>0</v>
      </c>
      <c r="J141" s="3">
        <f>'23'!AJ29</f>
        <v>0</v>
      </c>
      <c r="K141" s="3">
        <f>'23'!AK29</f>
        <v>2</v>
      </c>
      <c r="L141" s="3"/>
      <c r="M141" s="6">
        <v>233</v>
      </c>
      <c r="O141" s="3">
        <v>2023</v>
      </c>
      <c r="P141" s="3">
        <v>2023</v>
      </c>
    </row>
    <row r="142" spans="1:16" hidden="1" x14ac:dyDescent="0.25">
      <c r="A142" s="3" t="s">
        <v>941</v>
      </c>
      <c r="B142" s="3">
        <f>'23'!AB30+'25'!W29</f>
        <v>1</v>
      </c>
      <c r="C142" s="3">
        <f>'23'!AC30+'25'!X29</f>
        <v>1</v>
      </c>
      <c r="D142" s="3">
        <f>'23'!AD30+'25'!Y29</f>
        <v>1</v>
      </c>
      <c r="E142" s="4"/>
      <c r="F142" s="4"/>
      <c r="G142" s="3">
        <f>'23'!AG30+'25'!AB29</f>
        <v>0</v>
      </c>
      <c r="H142" s="3">
        <f>'23'!AH30+'25'!AC29</f>
        <v>0</v>
      </c>
      <c r="I142" s="3">
        <f>'23'!AI30+'25'!AD29</f>
        <v>0</v>
      </c>
      <c r="J142" s="3">
        <f>'23'!AJ30+'25'!AE29</f>
        <v>1</v>
      </c>
      <c r="K142" s="3">
        <f>'23'!AK30+'25'!AF29</f>
        <v>2</v>
      </c>
      <c r="L142" s="3"/>
      <c r="M142" s="6">
        <v>234</v>
      </c>
      <c r="O142" s="3">
        <v>2023</v>
      </c>
      <c r="P142" s="3">
        <v>2025</v>
      </c>
    </row>
    <row r="143" spans="1:16" hidden="1" x14ac:dyDescent="0.25">
      <c r="A143" s="3" t="s">
        <v>934</v>
      </c>
      <c r="B143" s="3">
        <f>'23'!AB31</f>
        <v>9</v>
      </c>
      <c r="C143" s="3">
        <f>'23'!AC31</f>
        <v>4</v>
      </c>
      <c r="D143" s="3">
        <f>'23'!AD31</f>
        <v>0</v>
      </c>
      <c r="E143" s="4">
        <f>B143/(C143-D143)</f>
        <v>2.25</v>
      </c>
      <c r="F143" s="4"/>
      <c r="G143" s="3">
        <f>'23'!AG31</f>
        <v>0</v>
      </c>
      <c r="H143" s="3">
        <f>'23'!AH31</f>
        <v>0</v>
      </c>
      <c r="I143" s="3">
        <f>'23'!AI31</f>
        <v>0</v>
      </c>
      <c r="J143" s="3">
        <f>'23'!AJ31</f>
        <v>0</v>
      </c>
      <c r="K143" s="3">
        <f>'23'!AK31</f>
        <v>4</v>
      </c>
      <c r="L143" s="3"/>
      <c r="M143" s="6">
        <v>227</v>
      </c>
      <c r="O143" s="3">
        <v>2023</v>
      </c>
      <c r="P143" s="3">
        <v>2023</v>
      </c>
    </row>
    <row r="144" spans="1:16" hidden="1" x14ac:dyDescent="0.25">
      <c r="A144" s="3" t="s">
        <v>171</v>
      </c>
      <c r="B144" s="3">
        <f>'95'!S5+'96'!S5</f>
        <v>32</v>
      </c>
      <c r="C144" s="3">
        <f>'95'!T5+'96'!T5</f>
        <v>5</v>
      </c>
      <c r="D144" s="3">
        <f>'95'!U5+'96'!U5</f>
        <v>1</v>
      </c>
      <c r="E144" s="4"/>
      <c r="F144" s="4"/>
      <c r="G144" s="3">
        <f>'95'!X5+'96'!X5</f>
        <v>0</v>
      </c>
      <c r="H144" s="3">
        <f>'95'!Y5+'96'!Y5</f>
        <v>0</v>
      </c>
      <c r="I144" s="3">
        <f>'95'!Z5+'96'!Z5</f>
        <v>0</v>
      </c>
      <c r="J144" s="3">
        <f>'95'!AA5+'96'!AA5</f>
        <v>9</v>
      </c>
      <c r="K144" s="3">
        <f>'95'!AB5+'96'!AB5</f>
        <v>14</v>
      </c>
      <c r="L144" s="3"/>
      <c r="M144" s="6">
        <v>45</v>
      </c>
      <c r="O144" s="3">
        <v>1995</v>
      </c>
      <c r="P144" s="3">
        <v>1996</v>
      </c>
    </row>
    <row r="145" spans="1:16" hidden="1" x14ac:dyDescent="0.25">
      <c r="A145" s="3" t="s">
        <v>522</v>
      </c>
      <c r="B145" s="3">
        <f>'93'!S21</f>
        <v>0</v>
      </c>
      <c r="C145" s="3">
        <f>'93'!T21</f>
        <v>1</v>
      </c>
      <c r="D145" s="3">
        <f>'93'!U21</f>
        <v>0</v>
      </c>
      <c r="E145" s="4"/>
      <c r="F145" s="4"/>
      <c r="G145" s="3">
        <f>'93'!X21</f>
        <v>0</v>
      </c>
      <c r="H145" s="3">
        <f>'93'!Y21</f>
        <v>0</v>
      </c>
      <c r="I145" s="3">
        <f>'93'!Z21</f>
        <v>0</v>
      </c>
      <c r="J145" s="3">
        <f>'93'!AA21</f>
        <v>0</v>
      </c>
      <c r="K145" s="3">
        <f>'93'!AB21</f>
        <v>1</v>
      </c>
      <c r="L145" s="3"/>
      <c r="M145" s="15">
        <v>26</v>
      </c>
      <c r="O145" s="3">
        <v>1993</v>
      </c>
      <c r="P145" s="3">
        <v>1993</v>
      </c>
    </row>
    <row r="146" spans="1:16" hidden="1" x14ac:dyDescent="0.25">
      <c r="A146" s="3" t="s">
        <v>703</v>
      </c>
      <c r="B146" s="3">
        <f>'15'!S7+'16'!V26</f>
        <v>25</v>
      </c>
      <c r="C146" s="3">
        <f>'15'!T7+'16'!W26</f>
        <v>7</v>
      </c>
      <c r="D146" s="3">
        <f>'15'!U7+'16'!X26</f>
        <v>3</v>
      </c>
      <c r="E146" s="4"/>
      <c r="F146" s="4"/>
      <c r="G146" s="3">
        <f>'15'!X7+'16'!AA26</f>
        <v>0</v>
      </c>
      <c r="H146" s="3">
        <f>'15'!Y7+'16'!AB26</f>
        <v>0</v>
      </c>
      <c r="I146" s="3">
        <f>'15'!Z7+'16'!AC26</f>
        <v>0</v>
      </c>
      <c r="J146" s="3">
        <f>'15'!AA7+'16'!AD26</f>
        <v>7</v>
      </c>
      <c r="K146" s="3">
        <f>'15'!AB7+'16'!AE26</f>
        <v>14</v>
      </c>
      <c r="L146" s="3"/>
      <c r="M146" s="6">
        <v>165</v>
      </c>
      <c r="O146" s="3">
        <v>2015</v>
      </c>
      <c r="P146" s="3">
        <v>2016</v>
      </c>
    </row>
    <row r="147" spans="1:16" hidden="1" x14ac:dyDescent="0.25">
      <c r="A147" s="3" t="s">
        <v>106</v>
      </c>
      <c r="B147" s="3">
        <f>'01'!AA26</f>
        <v>18</v>
      </c>
      <c r="C147" s="3">
        <f>'01'!AB26</f>
        <v>2</v>
      </c>
      <c r="D147" s="3">
        <f>'01'!AC26</f>
        <v>0</v>
      </c>
      <c r="E147" s="4"/>
      <c r="F147" s="4"/>
      <c r="G147" s="3">
        <f>'01'!AF26</f>
        <v>0</v>
      </c>
      <c r="H147" s="3">
        <f>'01'!AG26</f>
        <v>0</v>
      </c>
      <c r="I147" s="3">
        <f>'01'!AH26</f>
        <v>0</v>
      </c>
      <c r="J147" s="3">
        <f>'01'!AI26</f>
        <v>1</v>
      </c>
      <c r="K147" s="3">
        <f>'01'!AJ26</f>
        <v>3</v>
      </c>
      <c r="L147" s="3"/>
      <c r="M147" s="15">
        <v>92</v>
      </c>
      <c r="O147" s="3">
        <v>2001</v>
      </c>
      <c r="P147" s="3">
        <v>2001</v>
      </c>
    </row>
    <row r="148" spans="1:16" hidden="1" x14ac:dyDescent="0.25">
      <c r="A148" s="3" t="s">
        <v>978</v>
      </c>
      <c r="B148" s="3">
        <f>'24'!V27</f>
        <v>2</v>
      </c>
      <c r="C148" s="3">
        <f>'24'!W27</f>
        <v>1</v>
      </c>
      <c r="D148" s="3">
        <f>'24'!X27</f>
        <v>0</v>
      </c>
      <c r="E148" s="4">
        <f>B148/(C148-D148)</f>
        <v>2</v>
      </c>
      <c r="F148" s="4"/>
      <c r="G148" s="3">
        <f>'24'!AA27</f>
        <v>0</v>
      </c>
      <c r="H148" s="3">
        <f>'24'!AB27</f>
        <v>0</v>
      </c>
      <c r="I148" s="3">
        <f>'24'!AC27</f>
        <v>0</v>
      </c>
      <c r="J148" s="3">
        <f>'24'!AD27</f>
        <v>0</v>
      </c>
      <c r="K148" s="3">
        <f>'24'!AE27</f>
        <v>1</v>
      </c>
      <c r="L148" s="3"/>
      <c r="M148" s="6">
        <v>239</v>
      </c>
      <c r="O148" s="3">
        <v>2024</v>
      </c>
      <c r="P148" s="3"/>
    </row>
    <row r="149" spans="1:16" hidden="1" x14ac:dyDescent="0.25">
      <c r="A149" s="3" t="s">
        <v>523</v>
      </c>
      <c r="B149" s="3">
        <f>'24'!V28</f>
        <v>1</v>
      </c>
      <c r="C149" s="3">
        <f>'24'!W28</f>
        <v>1</v>
      </c>
      <c r="D149" s="3">
        <f>'24'!X28</f>
        <v>0</v>
      </c>
      <c r="E149" s="4">
        <f>B149/(C149-D149)</f>
        <v>1</v>
      </c>
      <c r="F149" s="4"/>
      <c r="G149" s="3">
        <f>'24'!AA28</f>
        <v>0</v>
      </c>
      <c r="H149" s="3">
        <f>'24'!AB28</f>
        <v>0</v>
      </c>
      <c r="I149" s="3">
        <f>'24'!AC28</f>
        <v>0</v>
      </c>
      <c r="J149" s="3">
        <f>'24'!AD28</f>
        <v>0</v>
      </c>
      <c r="K149" s="3">
        <f>'24'!AE28</f>
        <v>1</v>
      </c>
      <c r="L149" s="3"/>
      <c r="M149" s="6">
        <v>242</v>
      </c>
      <c r="O149" s="3">
        <v>2024</v>
      </c>
      <c r="P149" s="3"/>
    </row>
    <row r="150" spans="1:16" hidden="1" x14ac:dyDescent="0.25">
      <c r="A150" s="3" t="s">
        <v>523</v>
      </c>
      <c r="B150" s="3">
        <f>'01'!AA29</f>
        <v>0</v>
      </c>
      <c r="C150" s="3">
        <f>'01'!AB29</f>
        <v>1</v>
      </c>
      <c r="D150" s="3">
        <f>'01'!AC29</f>
        <v>0</v>
      </c>
      <c r="E150" s="4"/>
      <c r="F150" s="4"/>
      <c r="G150" s="3">
        <f>'01'!AF29</f>
        <v>0</v>
      </c>
      <c r="H150" s="3">
        <f>'01'!AG29</f>
        <v>0</v>
      </c>
      <c r="I150" s="3">
        <f>'01'!AH29</f>
        <v>0</v>
      </c>
      <c r="J150" s="3">
        <f>'01'!AI29</f>
        <v>0</v>
      </c>
      <c r="K150" s="3">
        <f>'01'!AJ29</f>
        <v>1</v>
      </c>
      <c r="L150" s="3"/>
      <c r="M150" s="15" t="s">
        <v>381</v>
      </c>
      <c r="O150" s="3">
        <v>2001</v>
      </c>
      <c r="P150" s="3">
        <v>2001</v>
      </c>
    </row>
    <row r="151" spans="1:16" hidden="1" x14ac:dyDescent="0.25">
      <c r="A151" s="3" t="s">
        <v>913</v>
      </c>
      <c r="B151" s="3">
        <f>'22'!AB32</f>
        <v>23</v>
      </c>
      <c r="C151" s="3">
        <f>'22'!AC32</f>
        <v>1</v>
      </c>
      <c r="D151" s="3">
        <f>'22'!AD32</f>
        <v>0</v>
      </c>
      <c r="E151" s="4">
        <f>B151/(C151-D151)</f>
        <v>23</v>
      </c>
      <c r="F151" s="4"/>
      <c r="G151" s="3">
        <f>'22'!AG32</f>
        <v>0</v>
      </c>
      <c r="H151" s="3">
        <f>'22'!AH32</f>
        <v>0</v>
      </c>
      <c r="I151" s="3">
        <f>'22'!AI32</f>
        <v>0</v>
      </c>
      <c r="J151" s="3">
        <f>'22'!AJ32</f>
        <v>0</v>
      </c>
      <c r="K151" s="3">
        <f>'22'!AK32</f>
        <v>1</v>
      </c>
      <c r="L151" s="3"/>
      <c r="M151" s="6">
        <v>221</v>
      </c>
      <c r="O151" s="3">
        <v>2022</v>
      </c>
      <c r="P151" s="3">
        <v>2022</v>
      </c>
    </row>
    <row r="152" spans="1:16" hidden="1" x14ac:dyDescent="0.25">
      <c r="A152" s="3" t="s">
        <v>524</v>
      </c>
      <c r="B152" s="3">
        <f>'95'!S19+'96'!S30</f>
        <v>0</v>
      </c>
      <c r="C152" s="3">
        <f>'95'!T19+'96'!T30</f>
        <v>1</v>
      </c>
      <c r="D152" s="3">
        <f>'95'!U19+'96'!U30</f>
        <v>0</v>
      </c>
      <c r="E152" s="4"/>
      <c r="F152" s="4"/>
      <c r="G152" s="3">
        <f>'95'!X19+'96'!X30</f>
        <v>0</v>
      </c>
      <c r="H152" s="3">
        <f>'95'!Y19+'96'!Y30</f>
        <v>0</v>
      </c>
      <c r="I152" s="3">
        <f>'95'!Z19+'96'!Z30</f>
        <v>0</v>
      </c>
      <c r="J152" s="3">
        <f>'95'!AA19+'96'!AA30</f>
        <v>1</v>
      </c>
      <c r="K152" s="3">
        <f>'95'!AB19+'96'!AB30</f>
        <v>2</v>
      </c>
      <c r="L152" s="3"/>
      <c r="M152" s="15">
        <v>49</v>
      </c>
      <c r="O152" s="3">
        <v>1995</v>
      </c>
      <c r="P152" s="3">
        <v>1996</v>
      </c>
    </row>
    <row r="153" spans="1:16" hidden="1" x14ac:dyDescent="0.25">
      <c r="A153" s="3" t="s">
        <v>221</v>
      </c>
      <c r="B153" s="3">
        <f>'93'!S22</f>
        <v>0</v>
      </c>
      <c r="C153" s="3">
        <f>'93'!T22</f>
        <v>1</v>
      </c>
      <c r="D153" s="3">
        <f>'93'!U22</f>
        <v>0</v>
      </c>
      <c r="E153" s="4"/>
      <c r="F153" s="4"/>
      <c r="G153" s="3">
        <f>'93'!X22</f>
        <v>0</v>
      </c>
      <c r="H153" s="3">
        <f>'93'!Y22</f>
        <v>0</v>
      </c>
      <c r="I153" s="3">
        <f>'93'!Z22</f>
        <v>0</v>
      </c>
      <c r="J153" s="3">
        <f>'93'!AA22</f>
        <v>0</v>
      </c>
      <c r="K153" s="3">
        <f>'93'!AB22</f>
        <v>1</v>
      </c>
      <c r="L153" s="3"/>
      <c r="M153" s="15" t="s">
        <v>381</v>
      </c>
      <c r="O153" s="3">
        <v>1993</v>
      </c>
      <c r="P153" s="3">
        <v>1993</v>
      </c>
    </row>
    <row r="154" spans="1:16" hidden="1" x14ac:dyDescent="0.25">
      <c r="A154" s="3" t="s">
        <v>894</v>
      </c>
      <c r="B154" s="3">
        <f>'22'!AB9+'23'!AB32</f>
        <v>44</v>
      </c>
      <c r="C154" s="3">
        <f>'22'!AC9+'23'!AC32</f>
        <v>3</v>
      </c>
      <c r="D154" s="3">
        <f>'22'!AD9+'23'!AD32</f>
        <v>1</v>
      </c>
      <c r="E154" s="4">
        <f>B154/(C154-D154)</f>
        <v>22</v>
      </c>
      <c r="F154" s="4"/>
      <c r="G154" s="3">
        <f>'22'!AG9+'23'!AG32</f>
        <v>0</v>
      </c>
      <c r="H154" s="3">
        <f>'22'!AH9+'23'!AH32</f>
        <v>0</v>
      </c>
      <c r="I154" s="3">
        <f>'22'!AI9+'23'!AI32</f>
        <v>1</v>
      </c>
      <c r="J154" s="3">
        <f>'22'!AJ9+'23'!AJ32</f>
        <v>4</v>
      </c>
      <c r="K154" s="3">
        <f>'22'!AK9+'23'!AK32</f>
        <v>7</v>
      </c>
      <c r="L154" s="3"/>
      <c r="M154" s="6">
        <v>216</v>
      </c>
      <c r="O154" s="3">
        <v>2022</v>
      </c>
      <c r="P154" s="3">
        <v>2023</v>
      </c>
    </row>
    <row r="155" spans="1:16" hidden="1" x14ac:dyDescent="0.25">
      <c r="A155" s="3" t="s">
        <v>986</v>
      </c>
      <c r="B155" s="3">
        <f>'24'!V29</f>
        <v>19</v>
      </c>
      <c r="C155" s="3">
        <f>'24'!W29</f>
        <v>1</v>
      </c>
      <c r="D155" s="3">
        <f>'24'!X29</f>
        <v>0</v>
      </c>
      <c r="E155" s="4">
        <f>B155/(C155-D155)</f>
        <v>19</v>
      </c>
      <c r="F155" s="4"/>
      <c r="G155" s="3">
        <f>'24'!AA29</f>
        <v>0</v>
      </c>
      <c r="H155" s="3">
        <f>'24'!AB29</f>
        <v>0</v>
      </c>
      <c r="I155" s="3">
        <f>'24'!AC29</f>
        <v>0</v>
      </c>
      <c r="J155" s="3">
        <f>'24'!AD29</f>
        <v>0</v>
      </c>
      <c r="K155" s="3">
        <f>'24'!AE29</f>
        <v>1</v>
      </c>
      <c r="L155" s="3"/>
      <c r="M155" s="6">
        <v>243</v>
      </c>
      <c r="O155" s="3">
        <v>2024</v>
      </c>
      <c r="P155" s="3"/>
    </row>
    <row r="156" spans="1:16" hidden="1" x14ac:dyDescent="0.25">
      <c r="A156" s="3" t="s">
        <v>79</v>
      </c>
      <c r="B156" s="3">
        <f>'96'!S7+'00'!AG6</f>
        <v>79</v>
      </c>
      <c r="C156" s="3">
        <f>'96'!T7+'00'!AH6</f>
        <v>7</v>
      </c>
      <c r="D156" s="3">
        <f>'96'!U7+'00'!AI6</f>
        <v>2</v>
      </c>
      <c r="E156" s="4"/>
      <c r="F156" s="4"/>
      <c r="G156" s="3">
        <f>'96'!X7+'00'!AL6</f>
        <v>0</v>
      </c>
      <c r="H156" s="3">
        <f>'96'!Y7+'00'!AM6</f>
        <v>0</v>
      </c>
      <c r="I156" s="3">
        <f>'96'!Z7+'00'!AN6</f>
        <v>2</v>
      </c>
      <c r="J156" s="3">
        <f>'96'!AA7+'00'!AO6</f>
        <v>4</v>
      </c>
      <c r="K156" s="3">
        <f>'96'!AB7+'00'!AP6</f>
        <v>11</v>
      </c>
      <c r="L156" s="3"/>
      <c r="M156" s="6">
        <v>59</v>
      </c>
      <c r="O156" s="3">
        <v>1996</v>
      </c>
      <c r="P156" s="3">
        <v>2000</v>
      </c>
    </row>
    <row r="157" spans="1:16" hidden="1" x14ac:dyDescent="0.25">
      <c r="A157" s="3" t="s">
        <v>268</v>
      </c>
      <c r="B157" s="3">
        <f>'93'!S23+'94'!X8</f>
        <v>29</v>
      </c>
      <c r="C157" s="3">
        <f>'93'!T23+'94'!Y8</f>
        <v>8</v>
      </c>
      <c r="D157" s="3">
        <f>'93'!U23+'94'!Z8</f>
        <v>1</v>
      </c>
      <c r="E157" s="4"/>
      <c r="F157" s="4"/>
      <c r="G157" s="3">
        <f>'93'!X23+'94'!AC8</f>
        <v>0</v>
      </c>
      <c r="H157" s="3">
        <f>'93'!Y23+'94'!AD8</f>
        <v>0</v>
      </c>
      <c r="I157" s="3">
        <f>'93'!Z23+'94'!AE8</f>
        <v>0</v>
      </c>
      <c r="J157" s="3">
        <f>'93'!AA23+'94'!AF8</f>
        <v>1</v>
      </c>
      <c r="K157" s="3">
        <f>'93'!AB23+'94'!AG8</f>
        <v>9</v>
      </c>
      <c r="L157" s="3"/>
      <c r="M157" s="15">
        <v>13</v>
      </c>
      <c r="O157" s="3">
        <v>1993</v>
      </c>
      <c r="P157" s="3">
        <v>1994</v>
      </c>
    </row>
    <row r="158" spans="1:16" hidden="1" x14ac:dyDescent="0.25">
      <c r="A158" s="3" t="s">
        <v>698</v>
      </c>
      <c r="B158" s="3">
        <f>'14'!U23</f>
        <v>31</v>
      </c>
      <c r="C158" s="3">
        <f>'14'!V23</f>
        <v>4</v>
      </c>
      <c r="D158" s="3">
        <f>'14'!W23</f>
        <v>1</v>
      </c>
      <c r="E158" s="4"/>
      <c r="F158" s="4"/>
      <c r="G158" s="3">
        <f>'14'!Z23</f>
        <v>0</v>
      </c>
      <c r="H158" s="3">
        <f>'14'!AA23</f>
        <v>0</v>
      </c>
      <c r="I158" s="3">
        <f>'14'!AB23</f>
        <v>0</v>
      </c>
      <c r="J158" s="3">
        <f>'14'!AC23</f>
        <v>0</v>
      </c>
      <c r="K158" s="3">
        <f>'14'!AD23</f>
        <v>4</v>
      </c>
      <c r="L158" s="3"/>
      <c r="M158" s="6">
        <v>164</v>
      </c>
      <c r="O158" s="3">
        <v>2014</v>
      </c>
      <c r="P158" s="3">
        <v>2014</v>
      </c>
    </row>
    <row r="159" spans="1:16" hidden="1" x14ac:dyDescent="0.25">
      <c r="A159" s="3" t="s">
        <v>690</v>
      </c>
      <c r="B159" s="3">
        <f>'14'!U24</f>
        <v>23</v>
      </c>
      <c r="C159" s="3">
        <f>'14'!V24</f>
        <v>2</v>
      </c>
      <c r="D159" s="3">
        <f>'14'!W24</f>
        <v>0</v>
      </c>
      <c r="E159" s="4"/>
      <c r="F159" s="4"/>
      <c r="G159" s="3">
        <f>'14'!Z24</f>
        <v>0</v>
      </c>
      <c r="H159" s="3">
        <f>'14'!AA24</f>
        <v>0</v>
      </c>
      <c r="I159" s="3">
        <f>'14'!AB24</f>
        <v>0</v>
      </c>
      <c r="J159" s="3">
        <f>'14'!AC24</f>
        <v>0</v>
      </c>
      <c r="K159" s="3">
        <f>'14'!AD24</f>
        <v>2</v>
      </c>
      <c r="L159" s="3"/>
      <c r="M159" s="6">
        <v>163</v>
      </c>
      <c r="O159" s="3">
        <v>2014</v>
      </c>
      <c r="P159" s="3">
        <v>2014</v>
      </c>
    </row>
    <row r="160" spans="1:16" hidden="1" x14ac:dyDescent="0.25">
      <c r="A160" s="3" t="s">
        <v>525</v>
      </c>
      <c r="B160" s="3">
        <f>'04'!Y27</f>
        <v>2</v>
      </c>
      <c r="C160" s="3">
        <f>'04'!Z27</f>
        <v>1</v>
      </c>
      <c r="D160" s="3">
        <f>'04'!AA27</f>
        <v>0</v>
      </c>
      <c r="E160" s="4"/>
      <c r="F160" s="4"/>
      <c r="G160" s="3">
        <f>'04'!AD27</f>
        <v>0</v>
      </c>
      <c r="H160" s="3">
        <f>'04'!AE27</f>
        <v>0</v>
      </c>
      <c r="I160" s="3">
        <f>'04'!AF27</f>
        <v>0</v>
      </c>
      <c r="J160" s="3">
        <f>'04'!AG27</f>
        <v>0</v>
      </c>
      <c r="K160" s="3">
        <f>'04'!AH27</f>
        <v>1</v>
      </c>
      <c r="L160" s="3"/>
      <c r="M160" s="15" t="s">
        <v>381</v>
      </c>
      <c r="O160" s="3">
        <v>2004</v>
      </c>
      <c r="P160" s="3">
        <v>2004</v>
      </c>
    </row>
    <row r="161" spans="1:16" hidden="1" x14ac:dyDescent="0.25">
      <c r="A161" s="3" t="s">
        <v>276</v>
      </c>
      <c r="B161" s="3">
        <f>'03'!AE25</f>
        <v>5</v>
      </c>
      <c r="C161" s="3">
        <f>'03'!AF25</f>
        <v>1</v>
      </c>
      <c r="D161" s="3">
        <f>'03'!AG25</f>
        <v>0</v>
      </c>
      <c r="E161" s="4"/>
      <c r="F161" s="4"/>
      <c r="G161" s="3">
        <f>'03'!AJ25</f>
        <v>0</v>
      </c>
      <c r="H161" s="3">
        <f>'03'!AK25</f>
        <v>0</v>
      </c>
      <c r="I161" s="3">
        <f>'03'!AL25</f>
        <v>0</v>
      </c>
      <c r="J161" s="3">
        <f>'03'!AM25</f>
        <v>0</v>
      </c>
      <c r="K161" s="3">
        <f>'03'!AN25</f>
        <v>1</v>
      </c>
      <c r="L161" s="3"/>
      <c r="M161" s="15">
        <v>99</v>
      </c>
      <c r="O161" s="3">
        <v>2003</v>
      </c>
      <c r="P161" s="3">
        <v>2003</v>
      </c>
    </row>
    <row r="162" spans="1:16" hidden="1" x14ac:dyDescent="0.25">
      <c r="A162" s="3" t="s">
        <v>46</v>
      </c>
      <c r="B162" s="3">
        <f>'98'!X25</f>
        <v>1</v>
      </c>
      <c r="C162" s="3">
        <f>'98'!Y25</f>
        <v>1</v>
      </c>
      <c r="D162" s="3">
        <f>'98'!Z25</f>
        <v>0</v>
      </c>
      <c r="E162" s="4"/>
      <c r="F162" s="4"/>
      <c r="G162" s="3">
        <f>'98'!AC25</f>
        <v>0</v>
      </c>
      <c r="H162" s="3">
        <f>'98'!AD25</f>
        <v>0</v>
      </c>
      <c r="I162" s="3">
        <f>'98'!AE25</f>
        <v>0</v>
      </c>
      <c r="J162" s="3">
        <f>'98'!AF25</f>
        <v>0</v>
      </c>
      <c r="K162" s="3">
        <f>'98'!AG25</f>
        <v>1</v>
      </c>
      <c r="L162" s="3"/>
      <c r="M162" s="15" t="s">
        <v>381</v>
      </c>
      <c r="O162" s="3">
        <v>1998</v>
      </c>
      <c r="P162" s="3">
        <v>1998</v>
      </c>
    </row>
    <row r="163" spans="1:16" hidden="1" x14ac:dyDescent="0.25">
      <c r="A163" s="3" t="s">
        <v>646</v>
      </c>
      <c r="B163" s="3">
        <f>'13'!Y29</f>
        <v>15</v>
      </c>
      <c r="C163" s="3">
        <f>'13'!Z29</f>
        <v>1</v>
      </c>
      <c r="D163" s="3">
        <f>'13'!AA29</f>
        <v>0</v>
      </c>
      <c r="E163" s="4"/>
      <c r="F163" s="4"/>
      <c r="G163" s="3">
        <f>'13'!AD29</f>
        <v>0</v>
      </c>
      <c r="H163" s="3">
        <f>'13'!AE29</f>
        <v>0</v>
      </c>
      <c r="I163" s="3">
        <f>'13'!AF29</f>
        <v>0</v>
      </c>
      <c r="J163" s="3">
        <f>'13'!AG29</f>
        <v>0</v>
      </c>
      <c r="K163" s="3">
        <f>'13'!AH29</f>
        <v>1</v>
      </c>
      <c r="L163" s="3"/>
      <c r="M163" s="6">
        <v>155</v>
      </c>
      <c r="O163" s="3">
        <v>2013</v>
      </c>
      <c r="P163" s="3">
        <v>2013</v>
      </c>
    </row>
    <row r="164" spans="1:16" hidden="1" x14ac:dyDescent="0.25">
      <c r="A164" s="3" t="s">
        <v>779</v>
      </c>
      <c r="B164" s="3">
        <f>'18'!X7+'19'!Y28</f>
        <v>11</v>
      </c>
      <c r="C164" s="3">
        <f>'18'!Y7+'19'!Z28</f>
        <v>4</v>
      </c>
      <c r="D164" s="3">
        <f>'18'!Z7+'19'!AA28</f>
        <v>0</v>
      </c>
      <c r="E164" s="4">
        <f>B164/(C164-D164)</f>
        <v>2.75</v>
      </c>
      <c r="F164" s="4"/>
      <c r="G164" s="3">
        <f>'18'!AC7+'19'!AD28</f>
        <v>0</v>
      </c>
      <c r="H164" s="3">
        <f>'18'!AD7+'19'!AE28</f>
        <v>0</v>
      </c>
      <c r="I164" s="3">
        <f>'18'!AE7+'19'!AF28</f>
        <v>0</v>
      </c>
      <c r="J164" s="3">
        <f>'18'!AF7+'19'!AG28</f>
        <v>2</v>
      </c>
      <c r="K164" s="3">
        <f>'18'!AG7+'19'!AH28</f>
        <v>6</v>
      </c>
      <c r="L164" s="3"/>
      <c r="M164" s="6">
        <v>193</v>
      </c>
      <c r="O164" s="3">
        <v>2018</v>
      </c>
      <c r="P164" s="3">
        <v>2019</v>
      </c>
    </row>
    <row r="165" spans="1:16" hidden="1" x14ac:dyDescent="0.25">
      <c r="A165" s="3" t="s">
        <v>983</v>
      </c>
      <c r="B165" s="3">
        <f>'24'!V30</f>
        <v>38</v>
      </c>
      <c r="C165" s="3">
        <f>'24'!W30</f>
        <v>3</v>
      </c>
      <c r="D165" s="3">
        <f>'24'!X30</f>
        <v>0</v>
      </c>
      <c r="E165" s="4">
        <f>B165/(C165-D165)</f>
        <v>12.666666666666666</v>
      </c>
      <c r="F165" s="4"/>
      <c r="G165" s="3">
        <f>'24'!AA30</f>
        <v>0</v>
      </c>
      <c r="H165" s="3">
        <f>'24'!AB30</f>
        <v>0</v>
      </c>
      <c r="I165" s="3">
        <f>'24'!AC30</f>
        <v>0</v>
      </c>
      <c r="J165" s="3">
        <f>'24'!AD30</f>
        <v>0</v>
      </c>
      <c r="K165" s="3">
        <f>'24'!AE30</f>
        <v>3</v>
      </c>
      <c r="L165" s="3"/>
      <c r="M165" s="6">
        <v>241</v>
      </c>
      <c r="O165" s="3">
        <v>2024</v>
      </c>
      <c r="P165" s="3">
        <v>2024</v>
      </c>
    </row>
    <row r="166" spans="1:16" hidden="1" x14ac:dyDescent="0.25">
      <c r="A166" s="3" t="s">
        <v>973</v>
      </c>
      <c r="B166" s="3">
        <f>'24'!V11</f>
        <v>108</v>
      </c>
      <c r="C166" s="3">
        <f>'24'!W11</f>
        <v>5</v>
      </c>
      <c r="D166" s="3">
        <f>'24'!X11</f>
        <v>2</v>
      </c>
      <c r="E166" s="4">
        <f>B166/(C166-D166)</f>
        <v>36</v>
      </c>
      <c r="F166" s="4"/>
      <c r="G166" s="3">
        <f>'24'!AA11</f>
        <v>0</v>
      </c>
      <c r="H166" s="3">
        <f>'24'!AB11</f>
        <v>0</v>
      </c>
      <c r="I166" s="3">
        <f>'24'!AC11</f>
        <v>2</v>
      </c>
      <c r="J166" s="3">
        <f>'24'!AD11</f>
        <v>0</v>
      </c>
      <c r="K166" s="3">
        <f>'24'!AE11</f>
        <v>5</v>
      </c>
      <c r="L166" s="3"/>
      <c r="M166" s="6">
        <v>235</v>
      </c>
      <c r="O166" s="3">
        <v>2024</v>
      </c>
      <c r="P166" s="3">
        <v>2024</v>
      </c>
    </row>
    <row r="167" spans="1:16" hidden="1" x14ac:dyDescent="0.25">
      <c r="A167" s="3" t="s">
        <v>706</v>
      </c>
      <c r="B167" s="3">
        <f>'15'!S30</f>
        <v>1</v>
      </c>
      <c r="C167" s="3">
        <f>'15'!T30</f>
        <v>1</v>
      </c>
      <c r="D167" s="3">
        <f>'15'!U30</f>
        <v>0</v>
      </c>
      <c r="E167" s="4"/>
      <c r="F167" s="4"/>
      <c r="G167" s="3">
        <f>'15'!X30</f>
        <v>0</v>
      </c>
      <c r="H167" s="3">
        <f>'15'!Y30</f>
        <v>0</v>
      </c>
      <c r="I167" s="3">
        <f>'15'!Z30</f>
        <v>0</v>
      </c>
      <c r="J167" s="3">
        <f>'15'!AA30</f>
        <v>2</v>
      </c>
      <c r="K167" s="3">
        <f>'15'!AB30</f>
        <v>3</v>
      </c>
      <c r="L167" s="3"/>
      <c r="M167" s="6">
        <v>168</v>
      </c>
      <c r="O167" s="3">
        <v>2015</v>
      </c>
      <c r="P167" s="3">
        <v>2015</v>
      </c>
    </row>
    <row r="168" spans="1:16" hidden="1" x14ac:dyDescent="0.25">
      <c r="A168" s="3" t="s">
        <v>526</v>
      </c>
      <c r="B168" s="3">
        <f>'94'!X27</f>
        <v>0</v>
      </c>
      <c r="C168" s="3">
        <f>'94'!Y27</f>
        <v>1</v>
      </c>
      <c r="D168" s="3">
        <f>'94'!Z27</f>
        <v>0</v>
      </c>
      <c r="E168" s="4"/>
      <c r="F168" s="4"/>
      <c r="G168" s="3">
        <f>'94'!AC27</f>
        <v>0</v>
      </c>
      <c r="H168" s="3">
        <f>'94'!AD27</f>
        <v>0</v>
      </c>
      <c r="I168" s="3">
        <f>'94'!AE27</f>
        <v>0</v>
      </c>
      <c r="J168" s="3">
        <f>'94'!AF27</f>
        <v>0</v>
      </c>
      <c r="K168" s="3">
        <f>'94'!AG27</f>
        <v>1</v>
      </c>
      <c r="L168" s="3"/>
      <c r="M168" s="15">
        <v>42</v>
      </c>
      <c r="O168" s="3">
        <v>1994</v>
      </c>
      <c r="P168" s="3">
        <v>1994</v>
      </c>
    </row>
    <row r="169" spans="1:16" hidden="1" x14ac:dyDescent="0.25">
      <c r="A169" s="3" t="s">
        <v>653</v>
      </c>
      <c r="B169" s="3">
        <f>'13'!Y37</f>
        <v>15</v>
      </c>
      <c r="C169" s="3">
        <f>'13'!Z37</f>
        <v>1</v>
      </c>
      <c r="D169" s="3">
        <f>'13'!AA37</f>
        <v>1</v>
      </c>
      <c r="E169" s="4"/>
      <c r="F169" s="4"/>
      <c r="G169" s="3">
        <f>'13'!AD37</f>
        <v>0</v>
      </c>
      <c r="H169" s="3">
        <f>'13'!AE37</f>
        <v>0</v>
      </c>
      <c r="I169" s="3">
        <f>'13'!AF37</f>
        <v>0</v>
      </c>
      <c r="J169" s="3">
        <f>'13'!AG37</f>
        <v>0</v>
      </c>
      <c r="K169" s="3">
        <f>'13'!AH37</f>
        <v>1</v>
      </c>
      <c r="L169" s="3"/>
      <c r="M169" s="15" t="s">
        <v>381</v>
      </c>
      <c r="O169" s="3">
        <v>2013</v>
      </c>
      <c r="P169" s="3">
        <v>2013</v>
      </c>
    </row>
    <row r="170" spans="1:16" hidden="1" x14ac:dyDescent="0.25">
      <c r="A170" s="3" t="s">
        <v>654</v>
      </c>
      <c r="B170" s="3">
        <f>'13'!Y38</f>
        <v>0</v>
      </c>
      <c r="C170" s="3">
        <f>'13'!Z38</f>
        <v>0</v>
      </c>
      <c r="D170" s="3">
        <f>'13'!AA38</f>
        <v>0</v>
      </c>
      <c r="E170" s="4"/>
      <c r="F170" s="4"/>
      <c r="G170" s="3">
        <f>'13'!AD38</f>
        <v>0</v>
      </c>
      <c r="H170" s="3">
        <f>'13'!AE38</f>
        <v>0</v>
      </c>
      <c r="I170" s="3">
        <f>'13'!AF38</f>
        <v>0</v>
      </c>
      <c r="J170" s="3">
        <f>'13'!AG38</f>
        <v>1</v>
      </c>
      <c r="K170" s="3">
        <f>'13'!AH38</f>
        <v>1</v>
      </c>
      <c r="L170" s="3"/>
      <c r="M170" s="15" t="s">
        <v>381</v>
      </c>
      <c r="O170" s="3">
        <v>2013</v>
      </c>
      <c r="P170" s="3">
        <v>2013</v>
      </c>
    </row>
    <row r="171" spans="1:16" hidden="1" x14ac:dyDescent="0.25">
      <c r="A171" s="3" t="s">
        <v>828</v>
      </c>
      <c r="B171" s="3">
        <f>'19'!Y29</f>
        <v>7</v>
      </c>
      <c r="C171" s="3">
        <f>'19'!Z29</f>
        <v>1</v>
      </c>
      <c r="D171" s="3">
        <f>'19'!AA29</f>
        <v>0</v>
      </c>
      <c r="E171" s="4">
        <f>B171/(C171-D171)</f>
        <v>7</v>
      </c>
      <c r="F171" s="4"/>
      <c r="G171" s="3">
        <f>'19'!AD29</f>
        <v>0</v>
      </c>
      <c r="H171" s="3">
        <f>'19'!AE29</f>
        <v>0</v>
      </c>
      <c r="I171" s="3">
        <f>'19'!AF29</f>
        <v>0</v>
      </c>
      <c r="J171" s="3">
        <f>'19'!AG29</f>
        <v>0</v>
      </c>
      <c r="K171" s="3">
        <f>'19'!AH29</f>
        <v>1</v>
      </c>
      <c r="L171" s="3"/>
      <c r="M171" s="6">
        <v>195</v>
      </c>
      <c r="O171" s="3">
        <v>2019</v>
      </c>
      <c r="P171" s="3">
        <v>2019</v>
      </c>
    </row>
    <row r="172" spans="1:16" hidden="1" x14ac:dyDescent="0.25">
      <c r="A172" s="3" t="s">
        <v>680</v>
      </c>
      <c r="B172" s="3">
        <f>'14'!U5</f>
        <v>59</v>
      </c>
      <c r="C172" s="3">
        <f>'14'!V5</f>
        <v>7</v>
      </c>
      <c r="D172" s="3">
        <f>'14'!W5</f>
        <v>0</v>
      </c>
      <c r="E172" s="4"/>
      <c r="F172" s="4"/>
      <c r="G172" s="3">
        <f>'14'!Z5</f>
        <v>0</v>
      </c>
      <c r="H172" s="3">
        <f>'14'!AA5</f>
        <v>1</v>
      </c>
      <c r="I172" s="3">
        <f>'14'!AB5</f>
        <v>0</v>
      </c>
      <c r="J172" s="3">
        <f>'14'!AC5</f>
        <v>0</v>
      </c>
      <c r="K172" s="3">
        <f>'14'!AD5</f>
        <v>7</v>
      </c>
      <c r="L172" s="3"/>
      <c r="M172" s="6">
        <v>159</v>
      </c>
      <c r="O172" s="3">
        <v>2014</v>
      </c>
      <c r="P172" s="3">
        <v>2014</v>
      </c>
    </row>
    <row r="173" spans="1:16" hidden="1" x14ac:dyDescent="0.25">
      <c r="A173" s="3" t="s">
        <v>645</v>
      </c>
      <c r="B173" s="3">
        <f>'13'!Y30+'14'!U6</f>
        <v>36</v>
      </c>
      <c r="C173" s="3">
        <f>'13'!Z30+'14'!V6</f>
        <v>8</v>
      </c>
      <c r="D173" s="3">
        <f>'13'!AA30+'14'!W6</f>
        <v>1</v>
      </c>
      <c r="E173" s="4"/>
      <c r="F173" s="4"/>
      <c r="G173" s="3">
        <f>'13'!AD30+'14'!Z6</f>
        <v>0</v>
      </c>
      <c r="H173" s="3">
        <f>'13'!AE30+'14'!AA6</f>
        <v>0</v>
      </c>
      <c r="I173" s="3">
        <f>'13'!AF30+'14'!AB6</f>
        <v>0</v>
      </c>
      <c r="J173" s="3">
        <f>'13'!AG30+'14'!AC6</f>
        <v>4</v>
      </c>
      <c r="K173" s="3">
        <f>'13'!AH30+'14'!AD6</f>
        <v>12</v>
      </c>
      <c r="L173" s="3"/>
      <c r="M173" s="6">
        <v>156</v>
      </c>
      <c r="O173" s="3">
        <v>2013</v>
      </c>
      <c r="P173" s="3">
        <v>2014</v>
      </c>
    </row>
    <row r="174" spans="1:16" hidden="1" x14ac:dyDescent="0.25">
      <c r="A174" s="3" t="s">
        <v>729</v>
      </c>
      <c r="B174" s="3">
        <f>'16'!V28</f>
        <v>0</v>
      </c>
      <c r="C174" s="3">
        <f>'16'!W28</f>
        <v>0</v>
      </c>
      <c r="D174" s="3">
        <f>'16'!X28</f>
        <v>0</v>
      </c>
      <c r="E174" s="4"/>
      <c r="F174" s="4"/>
      <c r="G174" s="3">
        <f>'16'!AA28</f>
        <v>0</v>
      </c>
      <c r="H174" s="3">
        <f>'16'!AB28</f>
        <v>0</v>
      </c>
      <c r="I174" s="3">
        <f>'16'!AC28</f>
        <v>0</v>
      </c>
      <c r="J174" s="3">
        <f>'16'!AD28</f>
        <v>3</v>
      </c>
      <c r="K174" s="3">
        <f>'16'!AE28</f>
        <v>3</v>
      </c>
      <c r="L174" s="3"/>
      <c r="M174" s="6">
        <v>177</v>
      </c>
      <c r="O174" s="3">
        <v>2016</v>
      </c>
      <c r="P174" s="3">
        <v>2016</v>
      </c>
    </row>
    <row r="175" spans="1:16" hidden="1" x14ac:dyDescent="0.25">
      <c r="A175" s="3" t="s">
        <v>681</v>
      </c>
      <c r="B175" s="3">
        <f>'14'!U7+'15'!S8</f>
        <v>67</v>
      </c>
      <c r="C175" s="3">
        <f>'14'!V7+'15'!T8</f>
        <v>11</v>
      </c>
      <c r="D175" s="3">
        <f>'14'!W7+'15'!U8</f>
        <v>2</v>
      </c>
      <c r="E175" s="4"/>
      <c r="F175" s="4"/>
      <c r="G175" s="3">
        <f>'14'!Z7+'15'!X8</f>
        <v>0</v>
      </c>
      <c r="H175" s="3">
        <f>'14'!AA7+'15'!Y8</f>
        <v>0</v>
      </c>
      <c r="I175" s="3">
        <f>'14'!AB7+'15'!Z8</f>
        <v>0</v>
      </c>
      <c r="J175" s="3">
        <f>'14'!AC7+'15'!AA8</f>
        <v>5</v>
      </c>
      <c r="K175" s="3">
        <f>'14'!AD7+'15'!AB8</f>
        <v>16</v>
      </c>
      <c r="L175" s="3"/>
      <c r="M175" s="6">
        <v>160</v>
      </c>
      <c r="O175" s="3">
        <v>2014</v>
      </c>
      <c r="P175" s="3">
        <v>2015</v>
      </c>
    </row>
    <row r="176" spans="1:16" hidden="1" x14ac:dyDescent="0.25">
      <c r="A176" s="3" t="s">
        <v>527</v>
      </c>
      <c r="B176" s="3">
        <f>'03'!AE26+'04'!Y28+'05'!W22+'10'!AE34</f>
        <v>11</v>
      </c>
      <c r="C176" s="3">
        <f>'03'!AF26+'04'!Z28+'05'!X22+'10'!AF34</f>
        <v>5</v>
      </c>
      <c r="D176" s="3">
        <f>'03'!AG26+'04'!AA28+'05'!Y22+'10'!AG34</f>
        <v>0</v>
      </c>
      <c r="E176" s="4"/>
      <c r="F176" s="4"/>
      <c r="G176" s="3">
        <f>'03'!AJ26+'04'!AD28+'05'!AB22+'10'!AJ34</f>
        <v>0</v>
      </c>
      <c r="H176" s="3">
        <f>'03'!AK26+'04'!AE28+'05'!AC22+'10'!AK34</f>
        <v>0</v>
      </c>
      <c r="I176" s="3">
        <f>'03'!AL26+'04'!AF28+'05'!AD22+'10'!AL34</f>
        <v>0</v>
      </c>
      <c r="J176" s="3">
        <f>'03'!AM26+'04'!AG28+'05'!AE22+'10'!AM34</f>
        <v>1</v>
      </c>
      <c r="K176" s="3">
        <f>'03'!AN26+'04'!AH28+'05'!AF22+'10'!AN34</f>
        <v>6</v>
      </c>
      <c r="L176" s="3"/>
      <c r="M176" s="15">
        <v>100</v>
      </c>
      <c r="O176" s="3">
        <v>2003</v>
      </c>
      <c r="P176" s="3">
        <v>2010</v>
      </c>
    </row>
    <row r="177" spans="1:16" hidden="1" x14ac:dyDescent="0.25">
      <c r="A177" s="3" t="s">
        <v>528</v>
      </c>
      <c r="B177" s="3">
        <f>'10'!AE35</f>
        <v>6</v>
      </c>
      <c r="C177" s="3">
        <f>'10'!AF35</f>
        <v>1</v>
      </c>
      <c r="D177" s="3">
        <f>'10'!AG35</f>
        <v>0</v>
      </c>
      <c r="E177" s="4"/>
      <c r="F177" s="4"/>
      <c r="G177" s="3">
        <f>'10'!AJ35</f>
        <v>0</v>
      </c>
      <c r="H177" s="3">
        <f>'10'!AK35</f>
        <v>0</v>
      </c>
      <c r="I177" s="3">
        <f>'10'!AL35</f>
        <v>0</v>
      </c>
      <c r="J177" s="3">
        <f>'10'!AM35</f>
        <v>0</v>
      </c>
      <c r="K177" s="3">
        <f>'10'!AN35</f>
        <v>1</v>
      </c>
      <c r="L177" s="3"/>
      <c r="M177" s="15" t="s">
        <v>381</v>
      </c>
      <c r="O177" s="3">
        <v>2010</v>
      </c>
      <c r="P177" s="3">
        <v>2010</v>
      </c>
    </row>
    <row r="178" spans="1:16" hidden="1" x14ac:dyDescent="0.25">
      <c r="A178" s="3" t="s">
        <v>529</v>
      </c>
      <c r="B178" s="3">
        <f>'93'!S24</f>
        <v>11</v>
      </c>
      <c r="C178" s="3">
        <f>'93'!T24</f>
        <v>1</v>
      </c>
      <c r="D178" s="3">
        <f>'93'!U24</f>
        <v>0</v>
      </c>
      <c r="E178" s="4"/>
      <c r="F178" s="4"/>
      <c r="G178" s="3">
        <f>'93'!X24</f>
        <v>0</v>
      </c>
      <c r="H178" s="3">
        <f>'93'!Y24</f>
        <v>0</v>
      </c>
      <c r="I178" s="3">
        <f>'93'!Z24</f>
        <v>0</v>
      </c>
      <c r="J178" s="3">
        <f>'93'!AA24</f>
        <v>0</v>
      </c>
      <c r="K178" s="3">
        <f>'93'!AB24</f>
        <v>1</v>
      </c>
      <c r="L178" s="3"/>
      <c r="M178" s="15">
        <v>21</v>
      </c>
      <c r="O178" s="3">
        <v>1993</v>
      </c>
      <c r="P178" s="3">
        <v>1993</v>
      </c>
    </row>
    <row r="179" spans="1:16" hidden="1" x14ac:dyDescent="0.25">
      <c r="A179" s="3" t="s">
        <v>99</v>
      </c>
      <c r="B179" s="3">
        <f>'00'!AG25</f>
        <v>5</v>
      </c>
      <c r="C179" s="3">
        <f>'00'!AH25</f>
        <v>1</v>
      </c>
      <c r="D179" s="3">
        <f>'00'!AI25</f>
        <v>0</v>
      </c>
      <c r="E179" s="4"/>
      <c r="F179" s="4"/>
      <c r="G179" s="3">
        <f>'00'!AL25</f>
        <v>0</v>
      </c>
      <c r="H179" s="3">
        <f>'00'!AM25</f>
        <v>0</v>
      </c>
      <c r="I179" s="3">
        <f>'00'!AN25</f>
        <v>0</v>
      </c>
      <c r="J179" s="3">
        <f>'00'!AO25</f>
        <v>0</v>
      </c>
      <c r="K179" s="3">
        <f>'00'!AP25</f>
        <v>1</v>
      </c>
      <c r="L179" s="3"/>
      <c r="M179" s="15" t="s">
        <v>381</v>
      </c>
      <c r="O179" s="3">
        <v>2000</v>
      </c>
      <c r="P179" s="3">
        <v>2000</v>
      </c>
    </row>
    <row r="180" spans="1:16" hidden="1" x14ac:dyDescent="0.25">
      <c r="A180" s="3" t="s">
        <v>574</v>
      </c>
      <c r="B180" s="3">
        <f>'11'!AC31+'16'!V29</f>
        <v>8</v>
      </c>
      <c r="C180" s="3">
        <f>'11'!AD31+'16'!W29</f>
        <v>2</v>
      </c>
      <c r="D180" s="3">
        <f>'11'!AE31+'16'!X29</f>
        <v>0</v>
      </c>
      <c r="E180" s="4"/>
      <c r="F180" s="4"/>
      <c r="G180" s="3">
        <f>'11'!AH31+'16'!AA29</f>
        <v>0</v>
      </c>
      <c r="H180" s="3">
        <f>'11'!AI31+'16'!AB29</f>
        <v>0</v>
      </c>
      <c r="I180" s="3">
        <f>'11'!AJ31+'16'!AC29</f>
        <v>0</v>
      </c>
      <c r="J180" s="3">
        <f>'11'!AK31+'16'!AD29</f>
        <v>0</v>
      </c>
      <c r="K180" s="3">
        <f>'11'!AL31+'16'!AE29</f>
        <v>2</v>
      </c>
      <c r="L180" s="3"/>
      <c r="M180" s="6">
        <v>181</v>
      </c>
      <c r="O180" s="3">
        <v>2011</v>
      </c>
      <c r="P180" s="3">
        <v>2016</v>
      </c>
    </row>
    <row r="181" spans="1:16" hidden="1" x14ac:dyDescent="0.25">
      <c r="A181" s="3" t="s">
        <v>564</v>
      </c>
      <c r="B181" s="3">
        <f>'95'!S21</f>
        <v>12</v>
      </c>
      <c r="C181" s="3">
        <f>'95'!T21</f>
        <v>3</v>
      </c>
      <c r="D181" s="3">
        <f>'95'!U21</f>
        <v>0</v>
      </c>
      <c r="E181" s="4"/>
      <c r="F181" s="4"/>
      <c r="G181" s="3">
        <f>'95'!X21</f>
        <v>0</v>
      </c>
      <c r="H181" s="3">
        <f>'95'!Y21</f>
        <v>0</v>
      </c>
      <c r="I181" s="3">
        <f>'95'!Z21</f>
        <v>0</v>
      </c>
      <c r="J181" s="3">
        <f>'95'!AA21</f>
        <v>0</v>
      </c>
      <c r="K181" s="3">
        <f>'95'!AB21</f>
        <v>3</v>
      </c>
      <c r="L181" s="3"/>
      <c r="M181" s="15">
        <v>43</v>
      </c>
      <c r="O181" s="3">
        <v>1995</v>
      </c>
      <c r="P181" s="3">
        <v>1995</v>
      </c>
    </row>
    <row r="182" spans="1:16" hidden="1" x14ac:dyDescent="0.25">
      <c r="A182" s="3" t="s">
        <v>649</v>
      </c>
      <c r="B182" s="3">
        <f>'13'!Y9</f>
        <v>0</v>
      </c>
      <c r="C182" s="3">
        <f>'13'!Z9</f>
        <v>2</v>
      </c>
      <c r="D182" s="3">
        <f>'13'!AA9</f>
        <v>1</v>
      </c>
      <c r="E182" s="4"/>
      <c r="F182" s="4"/>
      <c r="G182" s="3">
        <f>'13'!AD9</f>
        <v>0</v>
      </c>
      <c r="H182" s="3">
        <f>'13'!AE9</f>
        <v>0</v>
      </c>
      <c r="I182" s="3">
        <f>'13'!AF9</f>
        <v>0</v>
      </c>
      <c r="J182" s="3">
        <f>'13'!AG9</f>
        <v>5</v>
      </c>
      <c r="K182" s="3">
        <f>'13'!AH9</f>
        <v>7</v>
      </c>
      <c r="L182" s="3"/>
      <c r="M182" s="6">
        <v>153</v>
      </c>
      <c r="O182" s="3">
        <v>2013</v>
      </c>
      <c r="P182" s="3">
        <v>2013</v>
      </c>
    </row>
    <row r="183" spans="1:16" hidden="1" x14ac:dyDescent="0.25">
      <c r="A183" s="3" t="s">
        <v>565</v>
      </c>
      <c r="B183" s="3">
        <f>'93'!S25</f>
        <v>0</v>
      </c>
      <c r="C183" s="3">
        <f>'93'!T25</f>
        <v>1</v>
      </c>
      <c r="D183" s="3">
        <f>'93'!U25</f>
        <v>0</v>
      </c>
      <c r="E183" s="4"/>
      <c r="F183" s="4"/>
      <c r="G183" s="3">
        <f>'93'!X25</f>
        <v>0</v>
      </c>
      <c r="H183" s="3">
        <f>'93'!Y25</f>
        <v>0</v>
      </c>
      <c r="I183" s="3">
        <f>'93'!Z25</f>
        <v>0</v>
      </c>
      <c r="J183" s="3">
        <f>'93'!AA25</f>
        <v>0</v>
      </c>
      <c r="K183" s="3">
        <f>'93'!AB25</f>
        <v>1</v>
      </c>
      <c r="L183" s="3"/>
      <c r="M183" s="15">
        <v>15</v>
      </c>
      <c r="O183" s="3">
        <v>1993</v>
      </c>
      <c r="P183" s="3">
        <v>1993</v>
      </c>
    </row>
    <row r="184" spans="1:16" hidden="1" x14ac:dyDescent="0.25">
      <c r="A184" s="3" t="s">
        <v>566</v>
      </c>
      <c r="B184" s="3">
        <f>'10'!AE36</f>
        <v>0</v>
      </c>
      <c r="C184" s="3">
        <f>'10'!AF36</f>
        <v>1</v>
      </c>
      <c r="D184" s="3">
        <f>'10'!AG36</f>
        <v>0</v>
      </c>
      <c r="E184" s="4"/>
      <c r="F184" s="4"/>
      <c r="G184" s="3">
        <f>'10'!AJ36</f>
        <v>0</v>
      </c>
      <c r="H184" s="3">
        <f>'10'!AK36</f>
        <v>0</v>
      </c>
      <c r="I184" s="3">
        <f>'10'!AL36</f>
        <v>0</v>
      </c>
      <c r="J184" s="3">
        <f>'10'!AM36</f>
        <v>0</v>
      </c>
      <c r="K184" s="3">
        <f>'10'!AN36</f>
        <v>1</v>
      </c>
      <c r="L184" s="3"/>
      <c r="M184" s="15" t="s">
        <v>381</v>
      </c>
      <c r="O184" s="3">
        <v>2010</v>
      </c>
      <c r="P184" s="3">
        <v>2010</v>
      </c>
    </row>
    <row r="185" spans="1:16" hidden="1" x14ac:dyDescent="0.25">
      <c r="A185" s="3" t="s">
        <v>562</v>
      </c>
      <c r="B185" s="3">
        <f>'94'!X28</f>
        <v>0</v>
      </c>
      <c r="C185" s="3">
        <f>'94'!Y28</f>
        <v>1</v>
      </c>
      <c r="D185" s="3">
        <f>'94'!Z28</f>
        <v>0</v>
      </c>
      <c r="E185" s="4"/>
      <c r="F185" s="4"/>
      <c r="G185" s="3">
        <f>'94'!AC28</f>
        <v>0</v>
      </c>
      <c r="H185" s="3">
        <f>'94'!AD28</f>
        <v>0</v>
      </c>
      <c r="I185" s="3">
        <f>'94'!AE28</f>
        <v>0</v>
      </c>
      <c r="J185" s="3">
        <f>'94'!AF28</f>
        <v>0</v>
      </c>
      <c r="K185" s="3">
        <f>'94'!AG28</f>
        <v>1</v>
      </c>
      <c r="L185" s="3"/>
      <c r="M185" s="15">
        <v>37</v>
      </c>
      <c r="O185" s="3">
        <v>1994</v>
      </c>
      <c r="P185" s="3">
        <v>1994</v>
      </c>
    </row>
    <row r="186" spans="1:16" hidden="1" x14ac:dyDescent="0.25">
      <c r="A186" s="3" t="s">
        <v>563</v>
      </c>
      <c r="B186" s="3">
        <f>'94'!X29</f>
        <v>1</v>
      </c>
      <c r="C186" s="3">
        <f>'94'!Y29</f>
        <v>1</v>
      </c>
      <c r="D186" s="3">
        <f>'94'!Z29</f>
        <v>1</v>
      </c>
      <c r="E186" s="4"/>
      <c r="F186" s="4"/>
      <c r="G186" s="3">
        <f>'94'!AC29</f>
        <v>0</v>
      </c>
      <c r="H186" s="3">
        <f>'94'!AD29</f>
        <v>0</v>
      </c>
      <c r="I186" s="3">
        <f>'94'!AE29</f>
        <v>0</v>
      </c>
      <c r="J186" s="3">
        <f>'94'!AF29</f>
        <v>0</v>
      </c>
      <c r="K186" s="3">
        <f>'94'!AG29</f>
        <v>1</v>
      </c>
      <c r="L186" s="3"/>
      <c r="M186" s="15">
        <v>38</v>
      </c>
      <c r="O186" s="3">
        <v>1994</v>
      </c>
      <c r="P186" s="3">
        <v>1994</v>
      </c>
    </row>
    <row r="187" spans="1:16" hidden="1" x14ac:dyDescent="0.25">
      <c r="A187" s="3" t="s">
        <v>561</v>
      </c>
      <c r="B187" s="3">
        <f>'95'!S22</f>
        <v>0</v>
      </c>
      <c r="C187" s="3">
        <f>'95'!T22</f>
        <v>1</v>
      </c>
      <c r="D187" s="3">
        <f>'95'!U22</f>
        <v>0</v>
      </c>
      <c r="E187" s="4"/>
      <c r="F187" s="4"/>
      <c r="G187" s="3">
        <f>'95'!X22</f>
        <v>0</v>
      </c>
      <c r="H187" s="3">
        <f>'95'!Y22</f>
        <v>0</v>
      </c>
      <c r="I187" s="3">
        <f>'95'!Z22</f>
        <v>0</v>
      </c>
      <c r="J187" s="3">
        <f>'95'!AA22</f>
        <v>0</v>
      </c>
      <c r="K187" s="3">
        <f>'95'!AB22</f>
        <v>1</v>
      </c>
      <c r="L187" s="3"/>
      <c r="M187" s="15">
        <v>54</v>
      </c>
      <c r="O187" s="3">
        <v>1995</v>
      </c>
      <c r="P187" s="3">
        <v>1995</v>
      </c>
    </row>
    <row r="188" spans="1:16" hidden="1" x14ac:dyDescent="0.25">
      <c r="A188" s="3" t="s">
        <v>530</v>
      </c>
      <c r="B188" s="3">
        <f>'95'!S23+'96'!S26</f>
        <v>60</v>
      </c>
      <c r="C188" s="3">
        <f>'95'!T23+'96'!T26</f>
        <v>3</v>
      </c>
      <c r="D188" s="3">
        <f>'95'!U23+'96'!U26</f>
        <v>1</v>
      </c>
      <c r="E188" s="4"/>
      <c r="F188" s="4"/>
      <c r="G188" s="3">
        <f>'95'!X23+'96'!X26</f>
        <v>0</v>
      </c>
      <c r="H188" s="3">
        <f>'95'!Y23+'96'!Y26</f>
        <v>0</v>
      </c>
      <c r="I188" s="3">
        <f>'95'!Z23+'96'!Z26</f>
        <v>1</v>
      </c>
      <c r="J188" s="3">
        <f>'95'!AA23+'96'!AA26</f>
        <v>0</v>
      </c>
      <c r="K188" s="3">
        <f>'95'!AB23+'96'!AB26</f>
        <v>3</v>
      </c>
      <c r="L188" s="3"/>
      <c r="M188" s="15">
        <v>51</v>
      </c>
      <c r="O188" s="3">
        <v>1995</v>
      </c>
      <c r="P188" s="3">
        <v>1996</v>
      </c>
    </row>
    <row r="189" spans="1:16" hidden="1" x14ac:dyDescent="0.25">
      <c r="A189" s="3" t="s">
        <v>755</v>
      </c>
      <c r="B189" s="3">
        <f>'17'!V27</f>
        <v>10</v>
      </c>
      <c r="C189" s="3">
        <f>'17'!W27</f>
        <v>1</v>
      </c>
      <c r="D189" s="3">
        <f>'17'!X27</f>
        <v>1</v>
      </c>
      <c r="E189" s="4"/>
      <c r="F189" s="4"/>
      <c r="G189" s="3">
        <f>'17'!AA27</f>
        <v>0</v>
      </c>
      <c r="H189" s="3">
        <f>'17'!AB27</f>
        <v>0</v>
      </c>
      <c r="I189" s="3">
        <f>'17'!AC27</f>
        <v>0</v>
      </c>
      <c r="J189" s="3">
        <f>'17'!AD27</f>
        <v>0</v>
      </c>
      <c r="K189" s="3">
        <f>'17'!AE27</f>
        <v>1</v>
      </c>
      <c r="L189" s="3"/>
      <c r="M189" s="6">
        <v>187</v>
      </c>
      <c r="O189" s="3">
        <v>2017</v>
      </c>
      <c r="P189" s="3">
        <v>2017</v>
      </c>
    </row>
    <row r="190" spans="1:16" hidden="1" x14ac:dyDescent="0.25">
      <c r="A190" s="3" t="s">
        <v>829</v>
      </c>
      <c r="B190" s="3">
        <f>'19'!Y31+'20'!Y8</f>
        <v>39</v>
      </c>
      <c r="C190" s="3">
        <f>'19'!Z31+'20'!Z8</f>
        <v>7</v>
      </c>
      <c r="D190" s="3">
        <f>'19'!AA31+'20'!AA8</f>
        <v>0</v>
      </c>
      <c r="E190" s="4">
        <f>B190/(C190-D190)</f>
        <v>5.5714285714285712</v>
      </c>
      <c r="F190" s="4"/>
      <c r="G190" s="3">
        <f>'19'!AD31+'20'!AD8</f>
        <v>0</v>
      </c>
      <c r="H190" s="3">
        <f>'19'!AE31+'20'!AE8</f>
        <v>0</v>
      </c>
      <c r="I190" s="3">
        <f>'19'!AF31+'20'!AF8</f>
        <v>1</v>
      </c>
      <c r="J190" s="3">
        <f>'19'!AG31+'20'!AG8</f>
        <v>3</v>
      </c>
      <c r="K190" s="3">
        <f>'19'!AH31+'20'!AH8</f>
        <v>10</v>
      </c>
      <c r="L190" s="3"/>
      <c r="M190" s="6">
        <v>198</v>
      </c>
      <c r="O190" s="3">
        <v>2019</v>
      </c>
      <c r="P190" s="3">
        <v>2020</v>
      </c>
    </row>
    <row r="191" spans="1:16" hidden="1" x14ac:dyDescent="0.25">
      <c r="A191" s="3" t="s">
        <v>431</v>
      </c>
      <c r="B191" s="3">
        <f>'09'!W18</f>
        <v>168</v>
      </c>
      <c r="C191" s="3">
        <f>'09'!X18</f>
        <v>10</v>
      </c>
      <c r="D191" s="3">
        <f>'09'!Y18</f>
        <v>3</v>
      </c>
      <c r="E191" s="4"/>
      <c r="F191" s="4"/>
      <c r="G191" s="3">
        <f>'09'!AB18</f>
        <v>0</v>
      </c>
      <c r="H191" s="3">
        <f>'09'!AC18</f>
        <v>0</v>
      </c>
      <c r="I191" s="3">
        <f>'09'!AD18</f>
        <v>3</v>
      </c>
      <c r="J191" s="3">
        <f>'09'!AE18</f>
        <v>0</v>
      </c>
      <c r="K191" s="3">
        <f>'09'!AF18</f>
        <v>10</v>
      </c>
      <c r="L191" s="3"/>
      <c r="M191" s="6">
        <v>126</v>
      </c>
      <c r="O191" s="3">
        <v>2009</v>
      </c>
      <c r="P191" s="3">
        <v>2009</v>
      </c>
    </row>
    <row r="192" spans="1:16" hidden="1" x14ac:dyDescent="0.25">
      <c r="A192" s="3" t="s">
        <v>452</v>
      </c>
      <c r="B192" s="3">
        <f>'10'!AE14</f>
        <v>29</v>
      </c>
      <c r="C192" s="3">
        <f>'10'!AF14</f>
        <v>9</v>
      </c>
      <c r="D192" s="3">
        <f>'10'!AG14</f>
        <v>2</v>
      </c>
      <c r="E192" s="4"/>
      <c r="F192" s="4"/>
      <c r="G192" s="3">
        <f>'10'!AJ14</f>
        <v>0</v>
      </c>
      <c r="H192" s="3">
        <f>'10'!AK14</f>
        <v>0</v>
      </c>
      <c r="I192" s="3">
        <f>'10'!AL14</f>
        <v>0</v>
      </c>
      <c r="J192" s="3">
        <f>'10'!AM14</f>
        <v>5</v>
      </c>
      <c r="K192" s="3">
        <f>'10'!AN14</f>
        <v>14</v>
      </c>
      <c r="L192" s="3"/>
      <c r="M192" s="6">
        <v>131</v>
      </c>
      <c r="O192" s="3">
        <v>2010</v>
      </c>
      <c r="P192" s="3">
        <v>2010</v>
      </c>
    </row>
    <row r="193" spans="1:16" hidden="1" x14ac:dyDescent="0.25">
      <c r="A193" s="3" t="s">
        <v>581</v>
      </c>
      <c r="B193" s="3">
        <f>'11'!AC32</f>
        <v>1</v>
      </c>
      <c r="C193" s="3">
        <f>'11'!AD32</f>
        <v>1</v>
      </c>
      <c r="D193" s="3">
        <f>'11'!AE32</f>
        <v>0</v>
      </c>
      <c r="E193" s="4"/>
      <c r="F193" s="4"/>
      <c r="G193" s="3">
        <f>'11'!AH32</f>
        <v>0</v>
      </c>
      <c r="H193" s="3">
        <f>'11'!AI32</f>
        <v>0</v>
      </c>
      <c r="I193" s="3">
        <f>'11'!AJ32</f>
        <v>0</v>
      </c>
      <c r="J193" s="3">
        <f>'11'!AK32</f>
        <v>0</v>
      </c>
      <c r="K193" s="3">
        <f>'11'!AL32</f>
        <v>1</v>
      </c>
      <c r="L193" s="3"/>
      <c r="M193" s="15" t="s">
        <v>381</v>
      </c>
      <c r="O193" s="3">
        <v>2011</v>
      </c>
      <c r="P193" s="3">
        <v>2011</v>
      </c>
    </row>
    <row r="194" spans="1:16" hidden="1" x14ac:dyDescent="0.25">
      <c r="A194" s="3" t="s">
        <v>559</v>
      </c>
      <c r="B194" s="3">
        <f>'95'!S24</f>
        <v>1</v>
      </c>
      <c r="C194" s="3">
        <f>'95'!T24</f>
        <v>1</v>
      </c>
      <c r="D194" s="3">
        <f>'95'!U24</f>
        <v>1</v>
      </c>
      <c r="E194" s="4"/>
      <c r="F194" s="4"/>
      <c r="G194" s="3">
        <f>'95'!X24</f>
        <v>0</v>
      </c>
      <c r="H194" s="3">
        <f>'95'!Y24</f>
        <v>0</v>
      </c>
      <c r="I194" s="3">
        <f>'95'!Z24</f>
        <v>0</v>
      </c>
      <c r="J194" s="3">
        <f>'95'!AA24</f>
        <v>0</v>
      </c>
      <c r="K194" s="3">
        <f>'95'!AB24</f>
        <v>1</v>
      </c>
      <c r="L194" s="3"/>
      <c r="M194" s="15">
        <v>55</v>
      </c>
      <c r="O194" s="3">
        <v>1995</v>
      </c>
      <c r="P194" s="3">
        <v>1995</v>
      </c>
    </row>
    <row r="195" spans="1:16" hidden="1" x14ac:dyDescent="0.25">
      <c r="A195" s="3" t="s">
        <v>560</v>
      </c>
      <c r="B195" s="3">
        <f>'93'!S6+'94'!X12+'95'!S25</f>
        <v>23</v>
      </c>
      <c r="C195" s="3">
        <f>'93'!T6+'94'!Y12+'95'!T25</f>
        <v>9</v>
      </c>
      <c r="D195" s="3">
        <f>'93'!U6+'94'!Z12+'95'!U25</f>
        <v>2</v>
      </c>
      <c r="E195" s="4"/>
      <c r="F195" s="4"/>
      <c r="G195" s="3">
        <f>'93'!X6+'94'!AC12+'95'!X25</f>
        <v>0</v>
      </c>
      <c r="H195" s="3">
        <f>'93'!Y6+'94'!AD12+'95'!Y25</f>
        <v>0</v>
      </c>
      <c r="I195" s="3">
        <f>'93'!Z6+'94'!AE12+'95'!Z25</f>
        <v>0</v>
      </c>
      <c r="J195" s="3">
        <f>'93'!AA6+'94'!AF12+'95'!AA25</f>
        <v>7</v>
      </c>
      <c r="K195" s="3">
        <f>'93'!AB6+'94'!AG12+'95'!AB25</f>
        <v>16</v>
      </c>
      <c r="L195" s="3"/>
      <c r="M195" s="6">
        <v>9</v>
      </c>
      <c r="O195" s="3">
        <v>1993</v>
      </c>
      <c r="P195" s="3">
        <v>1995</v>
      </c>
    </row>
    <row r="196" spans="1:16" hidden="1" x14ac:dyDescent="0.25">
      <c r="A196" s="3" t="s">
        <v>395</v>
      </c>
      <c r="B196" s="3">
        <f>'07'!T19+'08'!T17</f>
        <v>133</v>
      </c>
      <c r="C196" s="3">
        <f>'07'!U19+'08'!U17</f>
        <v>10</v>
      </c>
      <c r="D196" s="3">
        <f>'07'!V19+'08'!V17</f>
        <v>4</v>
      </c>
      <c r="E196" s="4"/>
      <c r="F196" s="4"/>
      <c r="G196" s="3">
        <f>'07'!Y19+'08'!Y17</f>
        <v>0</v>
      </c>
      <c r="H196" s="3">
        <f>'07'!Z19+'08'!Z17</f>
        <v>0</v>
      </c>
      <c r="I196" s="3">
        <f>'07'!AA19+'08'!AA17</f>
        <v>3</v>
      </c>
      <c r="J196" s="3">
        <f>'07'!AB19+'08'!AB17</f>
        <v>2</v>
      </c>
      <c r="K196" s="3">
        <f>'07'!AC19+'08'!AC17</f>
        <v>12</v>
      </c>
      <c r="L196" s="3"/>
      <c r="M196" s="6">
        <v>118</v>
      </c>
      <c r="O196" s="3">
        <v>2007</v>
      </c>
      <c r="P196" s="3">
        <v>2008</v>
      </c>
    </row>
    <row r="197" spans="1:16" hidden="1" x14ac:dyDescent="0.25">
      <c r="A197" s="3" t="s">
        <v>805</v>
      </c>
      <c r="B197" s="3">
        <f>'19'!Y32+'20'!Y22+'21'!W26</f>
        <v>46</v>
      </c>
      <c r="C197" s="3">
        <f>'19'!Z32+'20'!Z22+'21'!X26</f>
        <v>3</v>
      </c>
      <c r="D197" s="3">
        <f>'19'!AA32+'20'!AA22+'21'!Y26</f>
        <v>1</v>
      </c>
      <c r="E197" s="4">
        <f>B197/(C197-D197)</f>
        <v>23</v>
      </c>
      <c r="F197" s="4"/>
      <c r="G197" s="3">
        <f>'19'!AD32+'20'!AD22+'21'!AB26</f>
        <v>0</v>
      </c>
      <c r="H197" s="3">
        <f>'19'!AE32+'20'!AE22+'21'!AC26</f>
        <v>0</v>
      </c>
      <c r="I197" s="3">
        <f>'19'!AF32+'20'!AF22+'21'!AD26</f>
        <v>1</v>
      </c>
      <c r="J197" s="3">
        <f>'19'!AG32+'20'!AG22+'21'!AE26</f>
        <v>1</v>
      </c>
      <c r="K197" s="3">
        <f>'19'!AH32+'20'!AH22+'21'!AF26</f>
        <v>4</v>
      </c>
      <c r="L197" s="3"/>
      <c r="M197" s="6">
        <v>197</v>
      </c>
      <c r="O197" s="3">
        <v>2019</v>
      </c>
      <c r="P197" s="3">
        <v>2021</v>
      </c>
    </row>
    <row r="198" spans="1:16" hidden="1" x14ac:dyDescent="0.25">
      <c r="A198" s="3" t="s">
        <v>730</v>
      </c>
      <c r="B198" s="3">
        <f>'16'!V30</f>
        <v>1</v>
      </c>
      <c r="C198" s="3">
        <f>'16'!W30</f>
        <v>2</v>
      </c>
      <c r="D198" s="3">
        <f>'16'!X30</f>
        <v>0</v>
      </c>
      <c r="E198" s="4"/>
      <c r="F198" s="4"/>
      <c r="G198" s="3">
        <f>'16'!AA30</f>
        <v>0</v>
      </c>
      <c r="H198" s="3">
        <f>'16'!AB30</f>
        <v>0</v>
      </c>
      <c r="I198" s="3">
        <f>'16'!AC30</f>
        <v>0</v>
      </c>
      <c r="J198" s="3">
        <f>'16'!AD30</f>
        <v>0</v>
      </c>
      <c r="K198" s="3">
        <f>'16'!AE30</f>
        <v>2</v>
      </c>
      <c r="L198" s="3"/>
      <c r="M198" s="6">
        <v>174</v>
      </c>
      <c r="O198" s="3">
        <v>2016</v>
      </c>
      <c r="P198" s="3">
        <v>2016</v>
      </c>
    </row>
    <row r="199" spans="1:16" hidden="1" x14ac:dyDescent="0.25">
      <c r="A199" s="3" t="s">
        <v>47</v>
      </c>
      <c r="B199" s="3">
        <f>'98'!X26</f>
        <v>19</v>
      </c>
      <c r="C199" s="3">
        <f>'98'!Y26</f>
        <v>1</v>
      </c>
      <c r="D199" s="3">
        <f>'98'!Z26</f>
        <v>0</v>
      </c>
      <c r="E199" s="4"/>
      <c r="F199" s="4"/>
      <c r="G199" s="3">
        <f>'98'!AC26</f>
        <v>0</v>
      </c>
      <c r="H199" s="3">
        <f>'98'!AD26</f>
        <v>0</v>
      </c>
      <c r="I199" s="3">
        <f>'98'!AE26</f>
        <v>0</v>
      </c>
      <c r="J199" s="3">
        <f>'98'!AF26</f>
        <v>0</v>
      </c>
      <c r="K199" s="3">
        <f>'98'!AG26</f>
        <v>1</v>
      </c>
      <c r="L199" s="3"/>
      <c r="M199" s="15" t="s">
        <v>381</v>
      </c>
      <c r="O199" s="3">
        <v>1998</v>
      </c>
      <c r="P199" s="3">
        <v>1998</v>
      </c>
    </row>
    <row r="200" spans="1:16" hidden="1" x14ac:dyDescent="0.25">
      <c r="A200" s="3" t="s">
        <v>48</v>
      </c>
      <c r="B200" s="3">
        <f>'98'!X27</f>
        <v>13</v>
      </c>
      <c r="C200" s="3">
        <f>'98'!Y27</f>
        <v>1</v>
      </c>
      <c r="D200" s="3">
        <f>'98'!Z27</f>
        <v>1</v>
      </c>
      <c r="E200" s="4"/>
      <c r="F200" s="4"/>
      <c r="G200" s="3">
        <f>'98'!AC27</f>
        <v>0</v>
      </c>
      <c r="H200" s="3">
        <f>'98'!AD27</f>
        <v>0</v>
      </c>
      <c r="I200" s="3">
        <f>'98'!AE27</f>
        <v>0</v>
      </c>
      <c r="J200" s="3">
        <f>'98'!AF27</f>
        <v>0</v>
      </c>
      <c r="K200" s="3">
        <f>'98'!AG27</f>
        <v>1</v>
      </c>
      <c r="L200" s="3"/>
      <c r="M200" s="15" t="s">
        <v>381</v>
      </c>
      <c r="O200" s="3">
        <v>1998</v>
      </c>
      <c r="P200" s="3">
        <v>1998</v>
      </c>
    </row>
    <row r="201" spans="1:16" hidden="1" x14ac:dyDescent="0.25">
      <c r="A201" s="3" t="s">
        <v>161</v>
      </c>
      <c r="B201" s="3">
        <f>'97'!AF12</f>
        <v>148</v>
      </c>
      <c r="C201" s="3">
        <f>'97'!AG12</f>
        <v>10</v>
      </c>
      <c r="D201" s="3">
        <f>'97'!AH12</f>
        <v>1</v>
      </c>
      <c r="E201" s="4"/>
      <c r="F201" s="4"/>
      <c r="G201" s="3">
        <f>'97'!AK12</f>
        <v>0</v>
      </c>
      <c r="H201" s="3">
        <f>'97'!AL12</f>
        <v>1</v>
      </c>
      <c r="I201" s="3">
        <f>'97'!AM12</f>
        <v>2</v>
      </c>
      <c r="J201" s="3">
        <f>'97'!AN12</f>
        <v>2</v>
      </c>
      <c r="K201" s="3">
        <f>'97'!AO12</f>
        <v>12</v>
      </c>
      <c r="L201" s="3"/>
      <c r="M201" s="6">
        <v>71</v>
      </c>
      <c r="O201" s="3">
        <v>1997</v>
      </c>
      <c r="P201" s="3">
        <v>1997</v>
      </c>
    </row>
    <row r="202" spans="1:16" hidden="1" x14ac:dyDescent="0.25">
      <c r="A202" s="3" t="s">
        <v>394</v>
      </c>
      <c r="B202" s="3">
        <f>'07'!T21</f>
        <v>31</v>
      </c>
      <c r="C202" s="3">
        <f>'07'!U21</f>
        <v>7</v>
      </c>
      <c r="D202" s="3">
        <f>'07'!V21</f>
        <v>1</v>
      </c>
      <c r="E202" s="14"/>
      <c r="F202" s="14"/>
      <c r="G202" s="3">
        <f>'07'!Y21</f>
        <v>0</v>
      </c>
      <c r="H202" s="3">
        <f>'07'!Z21</f>
        <v>0</v>
      </c>
      <c r="I202" s="3">
        <f>'07'!AA21</f>
        <v>0</v>
      </c>
      <c r="J202" s="3">
        <f>'07'!AB21</f>
        <v>0</v>
      </c>
      <c r="K202" s="3">
        <f>'07'!AC21</f>
        <v>7</v>
      </c>
      <c r="L202" s="3"/>
      <c r="M202" s="6">
        <v>117</v>
      </c>
      <c r="O202" s="3">
        <v>2007</v>
      </c>
      <c r="P202" s="3">
        <v>2007</v>
      </c>
    </row>
    <row r="203" spans="1:16" hidden="1" x14ac:dyDescent="0.25">
      <c r="A203" s="3" t="s">
        <v>107</v>
      </c>
      <c r="B203" s="3">
        <f>'01'!AA28</f>
        <v>20</v>
      </c>
      <c r="C203" s="3">
        <f>'01'!AB28</f>
        <v>1</v>
      </c>
      <c r="D203" s="3">
        <f>'01'!AC28</f>
        <v>0</v>
      </c>
      <c r="E203" s="4"/>
      <c r="F203" s="4"/>
      <c r="G203" s="3">
        <f>'01'!AF28</f>
        <v>0</v>
      </c>
      <c r="H203" s="3">
        <f>'01'!AG28</f>
        <v>0</v>
      </c>
      <c r="I203" s="3">
        <f>'01'!AH28</f>
        <v>0</v>
      </c>
      <c r="J203" s="3">
        <f>'01'!AI28</f>
        <v>0</v>
      </c>
      <c r="K203" s="3">
        <f>'01'!AJ28</f>
        <v>1</v>
      </c>
      <c r="L203" s="3"/>
      <c r="M203" s="15">
        <v>93</v>
      </c>
      <c r="O203" s="3">
        <v>2001</v>
      </c>
      <c r="P203" s="3">
        <v>2001</v>
      </c>
    </row>
    <row r="204" spans="1:16" hidden="1" x14ac:dyDescent="0.25">
      <c r="A204" s="3" t="s">
        <v>187</v>
      </c>
      <c r="B204" s="3">
        <f>'94'!X31+'95'!S11</f>
        <v>40</v>
      </c>
      <c r="C204" s="3">
        <f>'94'!Y31+'95'!T11</f>
        <v>9</v>
      </c>
      <c r="D204" s="3">
        <f>'94'!Z31+'95'!U11</f>
        <v>0</v>
      </c>
      <c r="E204" s="4"/>
      <c r="F204" s="4"/>
      <c r="G204" s="3">
        <f>'94'!AC31+'95'!X11</f>
        <v>0</v>
      </c>
      <c r="H204" s="3">
        <f>'94'!AD31+'95'!Y11</f>
        <v>0</v>
      </c>
      <c r="I204" s="3">
        <f>'94'!AE31+'95'!Z11</f>
        <v>0</v>
      </c>
      <c r="J204" s="3">
        <f>'94'!AF31+'95'!AA11</f>
        <v>0</v>
      </c>
      <c r="K204" s="3">
        <f>'94'!AG31+'95'!AB11</f>
        <v>9</v>
      </c>
      <c r="L204" s="3"/>
      <c r="M204" s="15">
        <v>35</v>
      </c>
      <c r="O204" s="3">
        <v>1994</v>
      </c>
      <c r="P204" s="3">
        <v>1995</v>
      </c>
    </row>
    <row r="205" spans="1:16" hidden="1" x14ac:dyDescent="0.25">
      <c r="A205" s="3" t="s">
        <v>531</v>
      </c>
      <c r="B205" s="3">
        <f>'94'!X30</f>
        <v>2</v>
      </c>
      <c r="C205" s="3">
        <f>'94'!Y30</f>
        <v>1</v>
      </c>
      <c r="D205" s="3">
        <f>'94'!Z30</f>
        <v>0</v>
      </c>
      <c r="E205" s="4"/>
      <c r="F205" s="4"/>
      <c r="G205" s="3">
        <f>'94'!AC30</f>
        <v>0</v>
      </c>
      <c r="H205" s="3">
        <f>'94'!AD30</f>
        <v>0</v>
      </c>
      <c r="I205" s="3">
        <f>'94'!AE30</f>
        <v>0</v>
      </c>
      <c r="J205" s="3">
        <f>'94'!AF30</f>
        <v>0</v>
      </c>
      <c r="K205" s="3">
        <f>'94'!AG30</f>
        <v>1</v>
      </c>
      <c r="L205" s="3"/>
      <c r="M205" s="15">
        <v>40</v>
      </c>
      <c r="O205" s="3">
        <v>1994</v>
      </c>
      <c r="P205" s="3">
        <v>1994</v>
      </c>
    </row>
    <row r="206" spans="1:16" hidden="1" x14ac:dyDescent="0.25">
      <c r="A206" s="3" t="s">
        <v>532</v>
      </c>
      <c r="B206" s="3">
        <f>'98'!X28</f>
        <v>5</v>
      </c>
      <c r="C206" s="3">
        <f>'98'!Y28</f>
        <v>2</v>
      </c>
      <c r="D206" s="3">
        <f>'98'!Z28</f>
        <v>1</v>
      </c>
      <c r="E206" s="4"/>
      <c r="F206" s="4"/>
      <c r="G206" s="3">
        <f>'98'!AC28</f>
        <v>0</v>
      </c>
      <c r="H206" s="3">
        <f>'98'!AD28</f>
        <v>0</v>
      </c>
      <c r="I206" s="3">
        <f>'98'!AE28</f>
        <v>0</v>
      </c>
      <c r="J206" s="3">
        <f>'98'!AF28</f>
        <v>0</v>
      </c>
      <c r="K206" s="3">
        <f>'98'!AG28</f>
        <v>2</v>
      </c>
      <c r="L206" s="3"/>
      <c r="M206" s="15">
        <v>78</v>
      </c>
      <c r="O206" s="3">
        <v>1998</v>
      </c>
      <c r="P206" s="3">
        <v>1998</v>
      </c>
    </row>
    <row r="207" spans="1:16" hidden="1" x14ac:dyDescent="0.25">
      <c r="A207" s="3" t="s">
        <v>870</v>
      </c>
      <c r="B207" s="3">
        <f>'21'!W28+'22'!AB33</f>
        <v>120</v>
      </c>
      <c r="C207" s="3">
        <f>'21'!X28+'22'!AC33</f>
        <v>3</v>
      </c>
      <c r="D207" s="3">
        <f>'21'!Y28+'22'!AD33</f>
        <v>1</v>
      </c>
      <c r="E207" s="4">
        <f>B207/(C207-D207)</f>
        <v>60</v>
      </c>
      <c r="F207" s="4"/>
      <c r="G207" s="3">
        <f>'21'!AB28+'22'!AG33</f>
        <v>0</v>
      </c>
      <c r="H207" s="3">
        <f>'21'!AC28+'22'!AH33</f>
        <v>1</v>
      </c>
      <c r="I207" s="3">
        <f>'21'!AD28+'22'!AI33</f>
        <v>0</v>
      </c>
      <c r="J207" s="3">
        <f>'21'!AE28+'22'!AJ33</f>
        <v>0</v>
      </c>
      <c r="K207" s="3">
        <f>'21'!AF28+'22'!AK33</f>
        <v>3</v>
      </c>
      <c r="L207" s="3"/>
      <c r="M207" s="6">
        <v>209</v>
      </c>
      <c r="O207" s="3">
        <v>2021</v>
      </c>
      <c r="P207" s="3">
        <v>2022</v>
      </c>
    </row>
    <row r="208" spans="1:16" hidden="1" x14ac:dyDescent="0.25">
      <c r="A208" s="3" t="s">
        <v>876</v>
      </c>
      <c r="B208" s="3">
        <f>'21'!W29</f>
        <v>0</v>
      </c>
      <c r="C208" s="3">
        <f>'21'!X29</f>
        <v>0</v>
      </c>
      <c r="D208" s="3">
        <f>'21'!Y29</f>
        <v>0</v>
      </c>
      <c r="E208" s="4"/>
      <c r="F208" s="4"/>
      <c r="G208" s="3">
        <f>'21'!AB29</f>
        <v>0</v>
      </c>
      <c r="H208" s="3">
        <f>'21'!AC29</f>
        <v>0</v>
      </c>
      <c r="I208" s="3">
        <f>'21'!AD29</f>
        <v>0</v>
      </c>
      <c r="J208" s="3">
        <f>'21'!AE29</f>
        <v>1</v>
      </c>
      <c r="K208" s="3">
        <f>'21'!AF29</f>
        <v>1</v>
      </c>
      <c r="L208" s="3"/>
      <c r="M208" s="6">
        <v>211</v>
      </c>
      <c r="O208" s="3">
        <v>2021</v>
      </c>
      <c r="P208" s="3">
        <v>2021</v>
      </c>
    </row>
    <row r="209" spans="1:16" hidden="1" x14ac:dyDescent="0.25">
      <c r="A209" s="3" t="s">
        <v>577</v>
      </c>
      <c r="B209" s="3">
        <f>'11'!AC33</f>
        <v>0</v>
      </c>
      <c r="C209" s="3">
        <f>'11'!AD33</f>
        <v>0</v>
      </c>
      <c r="D209" s="3">
        <f>'11'!AE33</f>
        <v>0</v>
      </c>
      <c r="E209" s="3"/>
      <c r="F209" s="3"/>
      <c r="G209" s="3">
        <f>'11'!AH33</f>
        <v>0</v>
      </c>
      <c r="H209" s="3">
        <f>'11'!AI33</f>
        <v>0</v>
      </c>
      <c r="I209" s="3">
        <f>'11'!AJ33</f>
        <v>0</v>
      </c>
      <c r="J209" s="3">
        <f>'11'!AK33</f>
        <v>1</v>
      </c>
      <c r="K209" s="3">
        <f>'11'!AL33</f>
        <v>1</v>
      </c>
      <c r="L209" s="3"/>
      <c r="M209" s="15" t="s">
        <v>381</v>
      </c>
      <c r="O209" s="3">
        <v>2011</v>
      </c>
      <c r="P209" s="3">
        <v>2011</v>
      </c>
    </row>
    <row r="210" spans="1:16" hidden="1" x14ac:dyDescent="0.25">
      <c r="A210" s="3" t="s">
        <v>851</v>
      </c>
      <c r="B210" s="3">
        <f>'20'!Y23+'21'!W14+'22'!AB16+'25'!W39</f>
        <v>97</v>
      </c>
      <c r="C210" s="3">
        <f>'20'!Z23+'21'!X14+'22'!AC16+'25'!X39</f>
        <v>9</v>
      </c>
      <c r="D210" s="3">
        <f>'20'!AA23+'21'!Y14+'22'!AD16+'25'!Y39</f>
        <v>1</v>
      </c>
      <c r="E210" s="4">
        <f>B210/(C210-D210)</f>
        <v>12.125</v>
      </c>
      <c r="F210" s="4"/>
      <c r="G210" s="3">
        <f>'20'!AD23+'21'!AB14+'22'!AG16+'25'!AB39</f>
        <v>0</v>
      </c>
      <c r="H210" s="3">
        <f>'20'!AE23+'21'!AC14+'22'!AH16+'25'!AC39</f>
        <v>0</v>
      </c>
      <c r="I210" s="3">
        <f>'20'!AF23+'21'!AD14+'22'!AI16+'25'!AD39</f>
        <v>1</v>
      </c>
      <c r="J210" s="3">
        <f>'20'!AG23+'21'!AE14+'22'!AJ16+'25'!AE39</f>
        <v>1</v>
      </c>
      <c r="K210" s="3">
        <f>'20'!AH23+'21'!AF14+'22'!AK16+'25'!AF39</f>
        <v>10</v>
      </c>
      <c r="L210" s="3"/>
      <c r="M210" s="6">
        <v>204</v>
      </c>
      <c r="O210" s="3">
        <v>2020</v>
      </c>
      <c r="P210" s="3">
        <v>2022</v>
      </c>
    </row>
    <row r="211" spans="1:16" hidden="1" x14ac:dyDescent="0.25">
      <c r="A211" s="3" t="s">
        <v>557</v>
      </c>
      <c r="B211" s="3">
        <f>'04'!Y15+'05'!W25+'06'!AC32</f>
        <v>38</v>
      </c>
      <c r="C211" s="3">
        <f>'04'!Z15+'05'!X25+'06'!AD32</f>
        <v>9</v>
      </c>
      <c r="D211" s="3">
        <f>'04'!AA15+'05'!Y25+'06'!AE32</f>
        <v>1</v>
      </c>
      <c r="E211" s="14"/>
      <c r="F211" s="14"/>
      <c r="G211" s="3">
        <f>'04'!AD15+'05'!AB25+'06'!AH32</f>
        <v>0</v>
      </c>
      <c r="H211" s="3">
        <f>'04'!AE15+'05'!AC25+'06'!AI32</f>
        <v>0</v>
      </c>
      <c r="I211" s="3">
        <f>'04'!AF15+'05'!AD25+'06'!AJ32</f>
        <v>0</v>
      </c>
      <c r="J211" s="3">
        <f>'04'!AG15+'05'!AE25+'06'!AK32</f>
        <v>0</v>
      </c>
      <c r="K211" s="3">
        <f>'04'!AH15+'05'!AF25+'06'!AL32</f>
        <v>9</v>
      </c>
      <c r="L211" s="3"/>
      <c r="M211" s="6">
        <v>102</v>
      </c>
      <c r="O211" s="3">
        <v>2004</v>
      </c>
      <c r="P211" s="3">
        <v>2006</v>
      </c>
    </row>
    <row r="212" spans="1:16" hidden="1" x14ac:dyDescent="0.25">
      <c r="A212" s="3" t="s">
        <v>556</v>
      </c>
      <c r="B212" s="3">
        <f>'94'!X32</f>
        <v>4</v>
      </c>
      <c r="C212" s="3">
        <f>'94'!Y32</f>
        <v>1</v>
      </c>
      <c r="D212" s="3">
        <f>'94'!Z32</f>
        <v>0</v>
      </c>
      <c r="E212" s="4"/>
      <c r="F212" s="4"/>
      <c r="G212" s="3">
        <f>'94'!AC32</f>
        <v>0</v>
      </c>
      <c r="H212" s="3">
        <f>'94'!AD32</f>
        <v>0</v>
      </c>
      <c r="I212" s="3">
        <f>'94'!AE32</f>
        <v>0</v>
      </c>
      <c r="J212" s="3">
        <f>'94'!AF32</f>
        <v>0</v>
      </c>
      <c r="K212" s="3">
        <f>'94'!AG32</f>
        <v>1</v>
      </c>
      <c r="L212" s="3"/>
      <c r="M212" s="15">
        <v>33</v>
      </c>
      <c r="O212" s="3">
        <v>1994</v>
      </c>
      <c r="P212" s="3">
        <v>1994</v>
      </c>
    </row>
    <row r="213" spans="1:16" hidden="1" x14ac:dyDescent="0.25">
      <c r="A213" s="3" t="s">
        <v>558</v>
      </c>
      <c r="B213" s="3">
        <f>'05'!W24</f>
        <v>12</v>
      </c>
      <c r="C213" s="3">
        <f>'05'!X24</f>
        <v>1</v>
      </c>
      <c r="D213" s="3">
        <f>'05'!Y24</f>
        <v>1</v>
      </c>
      <c r="E213" s="4"/>
      <c r="F213" s="4"/>
      <c r="G213" s="3">
        <f>'05'!AB24</f>
        <v>0</v>
      </c>
      <c r="H213" s="3">
        <f>'05'!AC24</f>
        <v>0</v>
      </c>
      <c r="I213" s="3">
        <f>'05'!AD24</f>
        <v>0</v>
      </c>
      <c r="J213" s="3">
        <f>'05'!AE24</f>
        <v>0</v>
      </c>
      <c r="K213" s="3">
        <f>'05'!AF24</f>
        <v>1</v>
      </c>
      <c r="L213" s="3"/>
      <c r="M213" s="15" t="s">
        <v>381</v>
      </c>
      <c r="O213" s="3">
        <v>2005</v>
      </c>
      <c r="P213" s="3">
        <v>2005</v>
      </c>
    </row>
    <row r="214" spans="1:16" hidden="1" x14ac:dyDescent="0.25">
      <c r="A214" s="3" t="s">
        <v>935</v>
      </c>
      <c r="B214" s="3">
        <f>'23'!AB16</f>
        <v>155</v>
      </c>
      <c r="C214" s="3">
        <f>'23'!AC16</f>
        <v>6</v>
      </c>
      <c r="D214" s="3">
        <f>'23'!AD16</f>
        <v>2</v>
      </c>
      <c r="E214" s="4">
        <f>B214/(C214-D214)</f>
        <v>38.75</v>
      </c>
      <c r="F214" s="4"/>
      <c r="G214" s="3">
        <f>'23'!AG16</f>
        <v>0</v>
      </c>
      <c r="H214" s="3">
        <f>'23'!AH16</f>
        <v>1</v>
      </c>
      <c r="I214" s="3">
        <f>'23'!AI16</f>
        <v>2</v>
      </c>
      <c r="J214" s="3">
        <f>'23'!AJ16</f>
        <v>0</v>
      </c>
      <c r="K214" s="3">
        <f>'23'!AK16</f>
        <v>6</v>
      </c>
      <c r="L214" s="3"/>
      <c r="M214" s="6">
        <v>225</v>
      </c>
      <c r="O214" s="3">
        <v>2023</v>
      </c>
      <c r="P214" s="3">
        <v>2023</v>
      </c>
    </row>
    <row r="215" spans="1:16" hidden="1" x14ac:dyDescent="0.25">
      <c r="A215" s="3" t="s">
        <v>752</v>
      </c>
      <c r="B215" s="3">
        <f>'17'!V28</f>
        <v>31</v>
      </c>
      <c r="C215" s="3">
        <f>'17'!W28</f>
        <v>4</v>
      </c>
      <c r="D215" s="3">
        <f>'17'!X28</f>
        <v>0</v>
      </c>
      <c r="E215" s="4"/>
      <c r="F215" s="4"/>
      <c r="G215" s="3">
        <f>'17'!AA28</f>
        <v>0</v>
      </c>
      <c r="H215" s="3">
        <f>'17'!AB28</f>
        <v>0</v>
      </c>
      <c r="I215" s="3">
        <f>'17'!AC28</f>
        <v>0</v>
      </c>
      <c r="J215" s="3">
        <f>'17'!AD28</f>
        <v>0</v>
      </c>
      <c r="K215" s="3">
        <f>'17'!AE28</f>
        <v>4</v>
      </c>
      <c r="L215" s="3"/>
      <c r="M215" s="6">
        <v>185</v>
      </c>
      <c r="O215" s="3">
        <v>2017</v>
      </c>
      <c r="P215" s="3">
        <v>2017</v>
      </c>
    </row>
    <row r="216" spans="1:16" hidden="1" x14ac:dyDescent="0.25">
      <c r="A216" s="3" t="s">
        <v>863</v>
      </c>
      <c r="B216" s="3">
        <f>'21'!W30</f>
        <v>4</v>
      </c>
      <c r="C216" s="3">
        <f>'21'!X30</f>
        <v>3</v>
      </c>
      <c r="D216" s="3">
        <f>'21'!Y30</f>
        <v>0</v>
      </c>
      <c r="E216" s="4">
        <f>B216/(C216-D216)</f>
        <v>1.3333333333333333</v>
      </c>
      <c r="F216" s="4"/>
      <c r="G216" s="3">
        <f>'21'!AB30</f>
        <v>0</v>
      </c>
      <c r="H216" s="3">
        <f>'21'!AC30</f>
        <v>0</v>
      </c>
      <c r="I216" s="3">
        <f>'21'!AD30</f>
        <v>0</v>
      </c>
      <c r="J216" s="3">
        <f>'21'!AE30</f>
        <v>0</v>
      </c>
      <c r="K216" s="3">
        <f>'21'!AF30</f>
        <v>3</v>
      </c>
      <c r="L216" s="3"/>
      <c r="M216" s="6">
        <v>205</v>
      </c>
      <c r="O216" s="3">
        <v>2021</v>
      </c>
      <c r="P216" s="3">
        <v>2021</v>
      </c>
    </row>
    <row r="217" spans="1:16" hidden="1" x14ac:dyDescent="0.25">
      <c r="A217" s="3" t="s">
        <v>744</v>
      </c>
      <c r="B217" s="3">
        <f>'16'!V31</f>
        <v>2</v>
      </c>
      <c r="C217" s="3">
        <f>'16'!W31</f>
        <v>1</v>
      </c>
      <c r="D217" s="3">
        <f>'16'!X31</f>
        <v>0</v>
      </c>
      <c r="E217" s="4"/>
      <c r="F217" s="4"/>
      <c r="G217" s="3">
        <f>'16'!AA31</f>
        <v>0</v>
      </c>
      <c r="H217" s="3">
        <f>'16'!AB31</f>
        <v>0</v>
      </c>
      <c r="I217" s="3">
        <f>'16'!AC31</f>
        <v>0</v>
      </c>
      <c r="J217" s="3">
        <f>'16'!AD31</f>
        <v>0</v>
      </c>
      <c r="K217" s="3">
        <f>'16'!AE31</f>
        <v>1</v>
      </c>
      <c r="L217" s="3"/>
      <c r="M217" s="6">
        <v>183</v>
      </c>
      <c r="O217" s="3">
        <v>2016</v>
      </c>
      <c r="P217" s="3">
        <v>2016</v>
      </c>
    </row>
    <row r="218" spans="1:16" hidden="1" x14ac:dyDescent="0.25">
      <c r="A218" s="3" t="s">
        <v>912</v>
      </c>
      <c r="B218" s="3">
        <f>'22'!AB34</f>
        <v>5</v>
      </c>
      <c r="C218" s="3">
        <f>'22'!AC34</f>
        <v>1</v>
      </c>
      <c r="D218" s="3">
        <f>'22'!AD34</f>
        <v>0</v>
      </c>
      <c r="E218" s="4">
        <f>B218/(C218-D218)</f>
        <v>5</v>
      </c>
      <c r="F218" s="4"/>
      <c r="G218" s="3">
        <f>'22'!AG34</f>
        <v>0</v>
      </c>
      <c r="H218" s="3">
        <f>'22'!AH34</f>
        <v>0</v>
      </c>
      <c r="I218" s="3">
        <f>'22'!AI34</f>
        <v>0</v>
      </c>
      <c r="J218" s="3">
        <f>'22'!AJ34</f>
        <v>0</v>
      </c>
      <c r="K218" s="3">
        <f>'22'!AK34</f>
        <v>1</v>
      </c>
      <c r="L218" s="3"/>
      <c r="M218" s="6">
        <v>222</v>
      </c>
      <c r="O218" s="3">
        <v>2022</v>
      </c>
      <c r="P218" s="3">
        <v>2022</v>
      </c>
    </row>
    <row r="219" spans="1:16" hidden="1" x14ac:dyDescent="0.25">
      <c r="A219" s="3" t="s">
        <v>554</v>
      </c>
      <c r="B219" s="3">
        <f>'94'!X16</f>
        <v>31</v>
      </c>
      <c r="C219" s="3">
        <f>'94'!Y16</f>
        <v>5</v>
      </c>
      <c r="D219" s="3">
        <f>'94'!Z16</f>
        <v>2</v>
      </c>
      <c r="E219" s="4"/>
      <c r="F219" s="4"/>
      <c r="G219" s="3">
        <f>'94'!AC16</f>
        <v>0</v>
      </c>
      <c r="H219" s="3">
        <f>'94'!AD16</f>
        <v>0</v>
      </c>
      <c r="I219" s="3">
        <f>'94'!AE16</f>
        <v>0</v>
      </c>
      <c r="J219" s="3">
        <f>'94'!AF16</f>
        <v>1</v>
      </c>
      <c r="K219" s="3">
        <f>'94'!AG16</f>
        <v>6</v>
      </c>
      <c r="L219" s="3"/>
      <c r="M219" s="15">
        <v>31</v>
      </c>
      <c r="O219" s="3">
        <v>1994</v>
      </c>
      <c r="P219" s="3">
        <v>1994</v>
      </c>
    </row>
    <row r="220" spans="1:16" hidden="1" x14ac:dyDescent="0.25">
      <c r="A220" s="3" t="s">
        <v>555</v>
      </c>
      <c r="B220" s="3">
        <f>'93'!S26+'94'!X17</f>
        <v>51</v>
      </c>
      <c r="C220" s="3">
        <f>'93'!T26+'94'!Y17</f>
        <v>4</v>
      </c>
      <c r="D220" s="3">
        <f>'93'!U26+'94'!Z17</f>
        <v>1</v>
      </c>
      <c r="E220" s="4"/>
      <c r="F220" s="4"/>
      <c r="G220" s="3">
        <f>'93'!X26+'94'!AC17</f>
        <v>0</v>
      </c>
      <c r="H220" s="3">
        <f>'93'!Y26+'94'!AD17</f>
        <v>0</v>
      </c>
      <c r="I220" s="3">
        <f>'93'!Z26+'94'!AE17</f>
        <v>0</v>
      </c>
      <c r="J220" s="3">
        <f>'93'!AA26+'94'!AF17</f>
        <v>3</v>
      </c>
      <c r="K220" s="3">
        <f>'93'!AB26+'94'!AG17</f>
        <v>7</v>
      </c>
      <c r="L220" s="3"/>
      <c r="M220" s="15">
        <v>14</v>
      </c>
      <c r="O220" s="3">
        <v>1993</v>
      </c>
      <c r="P220" s="3">
        <v>1994</v>
      </c>
    </row>
    <row r="221" spans="1:16" hidden="1" x14ac:dyDescent="0.25">
      <c r="A221" s="3" t="s">
        <v>766</v>
      </c>
      <c r="B221" s="3">
        <f>'17'!V29</f>
        <v>4</v>
      </c>
      <c r="C221" s="3">
        <f>'17'!W29</f>
        <v>1</v>
      </c>
      <c r="D221" s="3">
        <f>'17'!X29</f>
        <v>0</v>
      </c>
      <c r="E221" s="4"/>
      <c r="F221" s="4"/>
      <c r="G221" s="3">
        <f>'17'!AA29</f>
        <v>0</v>
      </c>
      <c r="H221" s="3">
        <f>'17'!AB29</f>
        <v>0</v>
      </c>
      <c r="I221" s="3">
        <f>'17'!AC29</f>
        <v>0</v>
      </c>
      <c r="J221" s="3">
        <f>'17'!AD29</f>
        <v>0</v>
      </c>
      <c r="K221" s="3">
        <f>'17'!AE29</f>
        <v>1</v>
      </c>
      <c r="L221" s="3"/>
      <c r="M221" s="6">
        <v>188</v>
      </c>
      <c r="O221" s="3">
        <v>2017</v>
      </c>
      <c r="P221" s="3">
        <v>2017</v>
      </c>
    </row>
    <row r="222" spans="1:16" hidden="1" x14ac:dyDescent="0.25">
      <c r="A222" s="3" t="s">
        <v>578</v>
      </c>
      <c r="B222" s="3">
        <f>'11'!AC34+'12'!R32</f>
        <v>86</v>
      </c>
      <c r="C222" s="3">
        <f>'11'!AD34+'12'!S32</f>
        <v>2</v>
      </c>
      <c r="D222" s="3">
        <f>'11'!AE34+'12'!T32</f>
        <v>1</v>
      </c>
      <c r="E222" s="4"/>
      <c r="F222" s="3"/>
      <c r="G222" s="3">
        <f>'11'!AH34+'12'!W32</f>
        <v>0</v>
      </c>
      <c r="H222" s="3">
        <f>'11'!AI34+'12'!X32</f>
        <v>1</v>
      </c>
      <c r="I222" s="3">
        <f>'11'!AJ34+'12'!Y32</f>
        <v>1</v>
      </c>
      <c r="J222" s="3">
        <f>'11'!AK34+'12'!Z32</f>
        <v>0</v>
      </c>
      <c r="K222" s="3">
        <f>'11'!AL34+'12'!AA32</f>
        <v>2</v>
      </c>
      <c r="L222" s="3"/>
      <c r="M222" s="15">
        <v>143</v>
      </c>
      <c r="O222" s="3">
        <v>2011</v>
      </c>
      <c r="P222" s="3">
        <v>2012</v>
      </c>
    </row>
    <row r="223" spans="1:16" hidden="1" x14ac:dyDescent="0.25">
      <c r="A223" s="3" t="s">
        <v>81</v>
      </c>
      <c r="B223" s="3">
        <f>'00'!AG26</f>
        <v>1</v>
      </c>
      <c r="C223" s="3">
        <f>'00'!AH26</f>
        <v>1</v>
      </c>
      <c r="D223" s="3">
        <f>'00'!AI26</f>
        <v>1</v>
      </c>
      <c r="E223" s="4"/>
      <c r="F223" s="4"/>
      <c r="G223" s="3">
        <f>'00'!AL26</f>
        <v>0</v>
      </c>
      <c r="H223" s="3">
        <f>'00'!AM26</f>
        <v>0</v>
      </c>
      <c r="I223" s="3">
        <f>'00'!AN26</f>
        <v>0</v>
      </c>
      <c r="J223" s="3">
        <f>'00'!AO26</f>
        <v>0</v>
      </c>
      <c r="K223" s="3">
        <f>'00'!AP26</f>
        <v>1</v>
      </c>
      <c r="L223" s="3"/>
      <c r="M223" s="15" t="s">
        <v>381</v>
      </c>
      <c r="O223" s="3">
        <v>2000</v>
      </c>
      <c r="P223" s="3">
        <v>2000</v>
      </c>
    </row>
    <row r="224" spans="1:16" hidden="1" x14ac:dyDescent="0.25">
      <c r="A224" s="3" t="s">
        <v>100</v>
      </c>
      <c r="B224" s="3">
        <f>'00'!AG27</f>
        <v>2</v>
      </c>
      <c r="C224" s="3">
        <f>'00'!AH27</f>
        <v>1</v>
      </c>
      <c r="D224" s="3">
        <f>'00'!AI27</f>
        <v>0</v>
      </c>
      <c r="E224" s="4"/>
      <c r="F224" s="4"/>
      <c r="G224" s="3">
        <f>'00'!AL27</f>
        <v>0</v>
      </c>
      <c r="H224" s="3">
        <f>'00'!AM27</f>
        <v>0</v>
      </c>
      <c r="I224" s="3">
        <f>'00'!AN27</f>
        <v>0</v>
      </c>
      <c r="J224" s="3">
        <f>'00'!AO27</f>
        <v>0</v>
      </c>
      <c r="K224" s="3">
        <f>'00'!AP27</f>
        <v>1</v>
      </c>
      <c r="L224" s="3"/>
      <c r="M224" s="15" t="s">
        <v>381</v>
      </c>
      <c r="O224" s="3">
        <v>2000</v>
      </c>
      <c r="P224" s="3">
        <v>2000</v>
      </c>
    </row>
    <row r="225" spans="1:16" hidden="1" x14ac:dyDescent="0.25">
      <c r="A225" s="3" t="s">
        <v>650</v>
      </c>
      <c r="B225" s="3">
        <f>'13'!Y32</f>
        <v>17</v>
      </c>
      <c r="C225" s="3">
        <f>'13'!Z32</f>
        <v>1</v>
      </c>
      <c r="D225" s="3">
        <f>'13'!AA32</f>
        <v>0</v>
      </c>
      <c r="E225" s="4"/>
      <c r="F225" s="3"/>
      <c r="G225" s="3">
        <f>'13'!AD32</f>
        <v>0</v>
      </c>
      <c r="H225" s="3">
        <f>'13'!AE32</f>
        <v>0</v>
      </c>
      <c r="I225" s="3">
        <f>'13'!AF32</f>
        <v>0</v>
      </c>
      <c r="J225" s="3">
        <f>'13'!AG32</f>
        <v>0</v>
      </c>
      <c r="K225" s="3">
        <f>'13'!AH32</f>
        <v>1</v>
      </c>
      <c r="L225" s="3"/>
      <c r="M225" s="15">
        <v>157</v>
      </c>
      <c r="O225" s="3">
        <v>2013</v>
      </c>
      <c r="P225" s="3">
        <v>2013</v>
      </c>
    </row>
    <row r="226" spans="1:16" hidden="1" x14ac:dyDescent="0.25">
      <c r="A226" s="3" t="s">
        <v>807</v>
      </c>
      <c r="B226" s="3">
        <f>'19'!Y15</f>
        <v>48</v>
      </c>
      <c r="C226" s="3">
        <f>'19'!Z15</f>
        <v>5</v>
      </c>
      <c r="D226" s="3">
        <f>'19'!AA15</f>
        <v>1</v>
      </c>
      <c r="E226" s="4">
        <f>B226/(C226-D226)</f>
        <v>12</v>
      </c>
      <c r="F226" s="4"/>
      <c r="G226" s="3">
        <f>'19'!AD15</f>
        <v>0</v>
      </c>
      <c r="H226" s="3">
        <f>'19'!AE15</f>
        <v>0</v>
      </c>
      <c r="I226" s="3">
        <f>'19'!AF15</f>
        <v>1</v>
      </c>
      <c r="J226" s="3">
        <f>'19'!AG15</f>
        <v>1</v>
      </c>
      <c r="K226" s="3">
        <f>'19'!AH15</f>
        <v>6</v>
      </c>
      <c r="L226" s="3"/>
      <c r="M226" s="6">
        <v>199</v>
      </c>
      <c r="O226" s="3">
        <v>2019</v>
      </c>
      <c r="P226" s="3">
        <v>2019</v>
      </c>
    </row>
    <row r="227" spans="1:16" hidden="1" x14ac:dyDescent="0.25">
      <c r="A227" s="3" t="s">
        <v>850</v>
      </c>
      <c r="B227" s="3">
        <f>'20'!Y24</f>
        <v>17</v>
      </c>
      <c r="C227" s="3">
        <f>'20'!Z24</f>
        <v>1</v>
      </c>
      <c r="D227" s="3">
        <f>'20'!AA24</f>
        <v>0</v>
      </c>
      <c r="E227" s="4">
        <f>B227/(C227-D227)</f>
        <v>17</v>
      </c>
      <c r="F227" s="4"/>
      <c r="G227" s="3">
        <f>'20'!AD24</f>
        <v>0</v>
      </c>
      <c r="H227" s="3">
        <f>'20'!AE24</f>
        <v>0</v>
      </c>
      <c r="I227" s="3">
        <f>'20'!AF24</f>
        <v>0</v>
      </c>
      <c r="J227" s="3">
        <f>'20'!AG24</f>
        <v>0</v>
      </c>
      <c r="K227" s="3">
        <f>'20'!AH24</f>
        <v>1</v>
      </c>
      <c r="L227" s="3"/>
      <c r="M227" s="6">
        <v>203</v>
      </c>
      <c r="O227" s="3">
        <v>2020</v>
      </c>
      <c r="P227" s="3">
        <v>2020</v>
      </c>
    </row>
    <row r="228" spans="1:16" hidden="1" x14ac:dyDescent="0.25">
      <c r="A228" s="3" t="s">
        <v>619</v>
      </c>
      <c r="B228" s="3">
        <f>'12'!R15+'13'!Y17</f>
        <v>31</v>
      </c>
      <c r="C228" s="3">
        <f>'12'!S15+'13'!Z17</f>
        <v>7</v>
      </c>
      <c r="D228" s="3">
        <f>'12'!T15+'13'!AA17</f>
        <v>3</v>
      </c>
      <c r="E228" s="4"/>
      <c r="F228" s="4"/>
      <c r="G228" s="3">
        <f>'12'!W15+'13'!AD17</f>
        <v>0</v>
      </c>
      <c r="H228" s="3">
        <f>'12'!X15+'13'!AE17</f>
        <v>0</v>
      </c>
      <c r="I228" s="3">
        <f>'12'!Y15+'13'!AF17</f>
        <v>0</v>
      </c>
      <c r="J228" s="3">
        <f>'12'!Z15+'13'!AG17</f>
        <v>2</v>
      </c>
      <c r="K228" s="3">
        <f>'12'!AA15+'13'!AH17</f>
        <v>9</v>
      </c>
      <c r="L228" s="3"/>
      <c r="M228" s="6">
        <v>147</v>
      </c>
      <c r="O228" s="3">
        <v>2012</v>
      </c>
      <c r="P228" s="3">
        <v>2013</v>
      </c>
    </row>
    <row r="229" spans="1:16" hidden="1" x14ac:dyDescent="0.25">
      <c r="A229" s="3" t="s">
        <v>255</v>
      </c>
      <c r="B229" s="3">
        <f>'94'!X18</f>
        <v>26</v>
      </c>
      <c r="C229" s="3">
        <f>'94'!Y18</f>
        <v>5</v>
      </c>
      <c r="D229" s="3">
        <f>'94'!Z18</f>
        <v>2</v>
      </c>
      <c r="E229" s="4"/>
      <c r="F229" s="4"/>
      <c r="G229" s="3">
        <f>'94'!AC18</f>
        <v>0</v>
      </c>
      <c r="H229" s="3">
        <f>'94'!AD18</f>
        <v>0</v>
      </c>
      <c r="I229" s="3">
        <f>'94'!AE18</f>
        <v>0</v>
      </c>
      <c r="J229" s="3">
        <f>'94'!AF18</f>
        <v>0</v>
      </c>
      <c r="K229" s="3">
        <f>'94'!AG18</f>
        <v>5</v>
      </c>
      <c r="L229" s="3"/>
      <c r="M229" s="15">
        <v>34</v>
      </c>
      <c r="O229" s="3">
        <v>1994</v>
      </c>
      <c r="P229" s="3">
        <v>1994</v>
      </c>
    </row>
    <row r="230" spans="1:16" hidden="1" x14ac:dyDescent="0.25">
      <c r="A230" s="3" t="s">
        <v>553</v>
      </c>
      <c r="B230" s="3">
        <f>'10'!AE37</f>
        <v>3</v>
      </c>
      <c r="C230" s="3">
        <f>'10'!AF37</f>
        <v>1</v>
      </c>
      <c r="D230" s="3">
        <f>'10'!AG37</f>
        <v>0</v>
      </c>
      <c r="E230" s="4"/>
      <c r="F230" s="4"/>
      <c r="G230" s="3">
        <f>'10'!AJ37</f>
        <v>0</v>
      </c>
      <c r="H230" s="3">
        <f>'10'!AK37</f>
        <v>0</v>
      </c>
      <c r="I230" s="3">
        <f>'10'!AL37</f>
        <v>0</v>
      </c>
      <c r="J230" s="3">
        <f>'10'!AM37</f>
        <v>0</v>
      </c>
      <c r="K230" s="3">
        <f>'10'!AN37</f>
        <v>1</v>
      </c>
      <c r="L230" s="3"/>
      <c r="M230" s="15" t="s">
        <v>381</v>
      </c>
      <c r="O230" s="3">
        <v>2010</v>
      </c>
      <c r="P230" s="3">
        <v>2010</v>
      </c>
    </row>
    <row r="231" spans="1:16" hidden="1" x14ac:dyDescent="0.25">
      <c r="A231" s="3" t="s">
        <v>712</v>
      </c>
      <c r="B231" s="3">
        <f>'15'!S32</f>
        <v>8</v>
      </c>
      <c r="C231" s="3">
        <f>'15'!T32</f>
        <v>2</v>
      </c>
      <c r="D231" s="3">
        <f>'15'!U32</f>
        <v>1</v>
      </c>
      <c r="E231" s="4"/>
      <c r="F231" s="4"/>
      <c r="G231" s="3">
        <f>'15'!X32</f>
        <v>0</v>
      </c>
      <c r="H231" s="3">
        <f>'15'!Y32</f>
        <v>0</v>
      </c>
      <c r="I231" s="3">
        <f>'15'!Z32</f>
        <v>0</v>
      </c>
      <c r="J231" s="3">
        <f>'15'!AA32</f>
        <v>1</v>
      </c>
      <c r="K231" s="3">
        <f>'15'!AB32</f>
        <v>3</v>
      </c>
      <c r="L231" s="3"/>
      <c r="M231" s="6">
        <v>171</v>
      </c>
      <c r="O231" s="3">
        <v>2015</v>
      </c>
      <c r="P231" s="3">
        <v>2015</v>
      </c>
    </row>
    <row r="232" spans="1:16" hidden="1" x14ac:dyDescent="0.25">
      <c r="A232" s="3" t="s">
        <v>682</v>
      </c>
      <c r="B232" s="3">
        <f>'14'!U26</f>
        <v>1</v>
      </c>
      <c r="C232" s="3">
        <f>'14'!V26</f>
        <v>3</v>
      </c>
      <c r="D232" s="3">
        <f>'14'!W26</f>
        <v>0</v>
      </c>
      <c r="E232" s="4"/>
      <c r="F232" s="4"/>
      <c r="G232" s="3">
        <f>'14'!Z26</f>
        <v>0</v>
      </c>
      <c r="H232" s="3">
        <f>'14'!AA26</f>
        <v>0</v>
      </c>
      <c r="I232" s="3">
        <f>'14'!AB26</f>
        <v>0</v>
      </c>
      <c r="J232" s="3">
        <f>'14'!AC26</f>
        <v>0</v>
      </c>
      <c r="K232" s="3">
        <f>'14'!AD26</f>
        <v>3</v>
      </c>
      <c r="L232" s="3"/>
      <c r="M232" s="6">
        <v>161</v>
      </c>
      <c r="O232" s="3">
        <v>2014</v>
      </c>
      <c r="P232" s="3">
        <v>2014</v>
      </c>
    </row>
    <row r="233" spans="1:16" hidden="1" x14ac:dyDescent="0.25">
      <c r="A233" s="3" t="s">
        <v>630</v>
      </c>
      <c r="B233" s="3">
        <f>'12'!R34</f>
        <v>0</v>
      </c>
      <c r="C233" s="3">
        <f>'12'!S34</f>
        <v>0</v>
      </c>
      <c r="D233" s="3">
        <f>'12'!T34</f>
        <v>0</v>
      </c>
      <c r="E233" s="4"/>
      <c r="F233" s="4"/>
      <c r="G233" s="3">
        <f>'12'!W34</f>
        <v>0</v>
      </c>
      <c r="H233" s="3">
        <f>'12'!X34</f>
        <v>0</v>
      </c>
      <c r="I233" s="3">
        <f>'12'!Y34</f>
        <v>0</v>
      </c>
      <c r="J233" s="3">
        <f>'12'!Z34</f>
        <v>1</v>
      </c>
      <c r="K233" s="3">
        <f>'12'!AA34</f>
        <v>1</v>
      </c>
      <c r="L233" s="3"/>
      <c r="M233" s="15" t="s">
        <v>381</v>
      </c>
      <c r="O233" s="3">
        <v>2012</v>
      </c>
      <c r="P233" s="3">
        <v>2012</v>
      </c>
    </row>
    <row r="234" spans="1:16" hidden="1" x14ac:dyDescent="0.25">
      <c r="A234" s="3" t="s">
        <v>630</v>
      </c>
      <c r="B234" s="3">
        <f>'20'!Y25</f>
        <v>0</v>
      </c>
      <c r="C234" s="3">
        <f>'20'!Z25</f>
        <v>1</v>
      </c>
      <c r="D234" s="3">
        <f>'20'!AA25</f>
        <v>0</v>
      </c>
      <c r="E234" s="4">
        <f>B234/(C234-D234)</f>
        <v>0</v>
      </c>
      <c r="F234" s="4"/>
      <c r="G234" s="3">
        <f>'20'!AD25</f>
        <v>0</v>
      </c>
      <c r="H234" s="3">
        <f>'20'!AE25</f>
        <v>0</v>
      </c>
      <c r="I234" s="3">
        <f>'20'!AF25</f>
        <v>0</v>
      </c>
      <c r="J234" s="3">
        <f>'20'!AG25</f>
        <v>0</v>
      </c>
      <c r="K234" s="3">
        <f>'20'!AH25</f>
        <v>1</v>
      </c>
      <c r="L234" s="3"/>
      <c r="M234" s="15" t="s">
        <v>381</v>
      </c>
      <c r="O234" s="3">
        <v>2020</v>
      </c>
      <c r="P234" s="3">
        <v>2020</v>
      </c>
    </row>
    <row r="235" spans="1:16" hidden="1" x14ac:dyDescent="0.25">
      <c r="A235" s="3" t="s">
        <v>842</v>
      </c>
      <c r="B235" s="3">
        <f>'20'!Y14+'21'!W18</f>
        <v>17</v>
      </c>
      <c r="C235" s="3">
        <f>'20'!Z14+'21'!X18</f>
        <v>10</v>
      </c>
      <c r="D235" s="3">
        <f>'20'!AA14+'21'!Y18</f>
        <v>4</v>
      </c>
      <c r="E235" s="4">
        <f>B235/(C235-D235)</f>
        <v>2.8333333333333335</v>
      </c>
      <c r="F235" s="4"/>
      <c r="G235" s="3">
        <f>'20'!AD14+'21'!AB18</f>
        <v>0</v>
      </c>
      <c r="H235" s="3">
        <f>'20'!AE14+'21'!AC18</f>
        <v>0</v>
      </c>
      <c r="I235" s="3">
        <f>'20'!AF14+'21'!AD18</f>
        <v>0</v>
      </c>
      <c r="J235" s="3">
        <f>'20'!AG14+'21'!AE18</f>
        <v>4</v>
      </c>
      <c r="K235" s="3">
        <f>'20'!AH14+'21'!AF18</f>
        <v>14</v>
      </c>
      <c r="L235" s="3"/>
      <c r="M235" s="6">
        <v>200</v>
      </c>
      <c r="O235" s="3">
        <v>2020</v>
      </c>
      <c r="P235" s="3">
        <v>2021</v>
      </c>
    </row>
    <row r="236" spans="1:16" hidden="1" x14ac:dyDescent="0.25">
      <c r="A236" s="3" t="s">
        <v>552</v>
      </c>
      <c r="B236" s="3">
        <f>'95'!S26</f>
        <v>16</v>
      </c>
      <c r="C236" s="3">
        <f>'95'!T26</f>
        <v>4</v>
      </c>
      <c r="D236" s="3">
        <f>'95'!U26</f>
        <v>0</v>
      </c>
      <c r="E236" s="4"/>
      <c r="F236" s="4"/>
      <c r="G236" s="3">
        <f>'95'!X26</f>
        <v>0</v>
      </c>
      <c r="H236" s="3">
        <f>'95'!Y26</f>
        <v>0</v>
      </c>
      <c r="I236" s="3">
        <f>'95'!Z26</f>
        <v>0</v>
      </c>
      <c r="J236" s="3">
        <f>'95'!AA26</f>
        <v>0</v>
      </c>
      <c r="K236" s="3">
        <f>'95'!AB26</f>
        <v>4</v>
      </c>
      <c r="L236" s="3"/>
      <c r="M236" s="15">
        <v>47</v>
      </c>
      <c r="O236" s="3">
        <v>1995</v>
      </c>
      <c r="P236" s="3">
        <v>1995</v>
      </c>
    </row>
    <row r="237" spans="1:16" hidden="1" x14ac:dyDescent="0.25">
      <c r="A237" s="3" t="s">
        <v>145</v>
      </c>
      <c r="B237" s="3">
        <f>'02'!AE23</f>
        <v>0</v>
      </c>
      <c r="C237" s="3">
        <f>'02'!AF23</f>
        <v>0</v>
      </c>
      <c r="D237" s="3">
        <f>'02'!AG23</f>
        <v>0</v>
      </c>
      <c r="E237" s="4"/>
      <c r="F237" s="4"/>
      <c r="G237" s="3">
        <f>'02'!AJ23</f>
        <v>0</v>
      </c>
      <c r="H237" s="3">
        <f>'02'!AK23</f>
        <v>0</v>
      </c>
      <c r="I237" s="3">
        <f>'02'!AL23</f>
        <v>0</v>
      </c>
      <c r="J237" s="3">
        <f>'02'!AM23</f>
        <v>1</v>
      </c>
      <c r="K237" s="3">
        <f>'02'!AN23</f>
        <v>1</v>
      </c>
      <c r="L237" s="3"/>
      <c r="M237" s="15">
        <v>95</v>
      </c>
      <c r="O237" s="3">
        <v>2002</v>
      </c>
      <c r="P237" s="3">
        <v>2002</v>
      </c>
    </row>
    <row r="238" spans="1:16" hidden="1" x14ac:dyDescent="0.25">
      <c r="A238" s="3" t="s">
        <v>351</v>
      </c>
      <c r="B238" s="3">
        <f>'05'!W27</f>
        <v>31</v>
      </c>
      <c r="C238" s="3">
        <f>'05'!X27</f>
        <v>1</v>
      </c>
      <c r="D238" s="3">
        <f>'05'!Y27</f>
        <v>1</v>
      </c>
      <c r="E238" s="4"/>
      <c r="F238" s="4"/>
      <c r="G238" s="3">
        <f>'05'!AB27</f>
        <v>0</v>
      </c>
      <c r="H238" s="3">
        <f>'05'!AC27</f>
        <v>0</v>
      </c>
      <c r="I238" s="3">
        <f>'05'!AD27</f>
        <v>1</v>
      </c>
      <c r="J238" s="3">
        <f>'05'!AE27</f>
        <v>0</v>
      </c>
      <c r="K238" s="3">
        <f>'05'!AF27</f>
        <v>1</v>
      </c>
      <c r="L238" s="3"/>
      <c r="M238" s="15" t="s">
        <v>381</v>
      </c>
      <c r="O238" s="3">
        <v>2005</v>
      </c>
      <c r="P238" s="3">
        <v>2005</v>
      </c>
    </row>
    <row r="239" spans="1:16" hidden="1" x14ac:dyDescent="0.25">
      <c r="A239" s="3" t="s">
        <v>551</v>
      </c>
      <c r="B239" s="3">
        <f>'07'!T37</f>
        <v>0</v>
      </c>
      <c r="C239" s="3">
        <f>'07'!U37</f>
        <v>1</v>
      </c>
      <c r="D239" s="3">
        <f>'07'!V37</f>
        <v>0</v>
      </c>
      <c r="E239" s="3"/>
      <c r="F239" s="3"/>
      <c r="G239" s="3">
        <f>'07'!Y37</f>
        <v>0</v>
      </c>
      <c r="H239" s="3">
        <f>'07'!Z37</f>
        <v>0</v>
      </c>
      <c r="I239" s="3">
        <f>'07'!AA37</f>
        <v>0</v>
      </c>
      <c r="J239" s="3">
        <f>'07'!AB37</f>
        <v>0</v>
      </c>
      <c r="K239" s="3">
        <f>'07'!AC37</f>
        <v>1</v>
      </c>
      <c r="L239" s="3"/>
      <c r="M239" s="6">
        <f>'07'!AE37</f>
        <v>124</v>
      </c>
      <c r="O239" s="3">
        <v>2007</v>
      </c>
      <c r="P239" s="3">
        <v>2007</v>
      </c>
    </row>
    <row r="240" spans="1:16" hidden="1" x14ac:dyDescent="0.25">
      <c r="A240" s="3" t="s">
        <v>740</v>
      </c>
      <c r="B240" s="3">
        <f>'16'!V32</f>
        <v>13</v>
      </c>
      <c r="C240" s="3">
        <f>'16'!W32</f>
        <v>3</v>
      </c>
      <c r="D240" s="3">
        <f>'16'!X32</f>
        <v>1</v>
      </c>
      <c r="E240" s="4">
        <f>B240/(C240-D240)</f>
        <v>6.5</v>
      </c>
      <c r="F240" s="4"/>
      <c r="G240" s="3">
        <f>'16'!AA32</f>
        <v>0</v>
      </c>
      <c r="H240" s="3">
        <f>'16'!AB32</f>
        <v>0</v>
      </c>
      <c r="I240" s="3">
        <f>'16'!AC32</f>
        <v>0</v>
      </c>
      <c r="J240" s="3">
        <f>'16'!AD32</f>
        <v>0</v>
      </c>
      <c r="K240" s="3">
        <f>'16'!AE32</f>
        <v>3</v>
      </c>
      <c r="L240" s="3"/>
      <c r="M240" s="6">
        <v>182</v>
      </c>
      <c r="O240" s="3">
        <v>2016</v>
      </c>
      <c r="P240" s="3">
        <v>2016</v>
      </c>
    </row>
    <row r="241" spans="1:16" hidden="1" x14ac:dyDescent="0.25">
      <c r="A241" s="3" t="s">
        <v>550</v>
      </c>
      <c r="B241" s="3">
        <f>'93'!S10+'94'!X33+'97'!AF27</f>
        <v>152</v>
      </c>
      <c r="C241" s="3">
        <f>'93'!T10+'94'!Y33+'97'!AG27</f>
        <v>15</v>
      </c>
      <c r="D241" s="3">
        <f>'93'!U10+'94'!Z33+'97'!AH27</f>
        <v>1</v>
      </c>
      <c r="E241" s="4"/>
      <c r="F241" s="4"/>
      <c r="G241" s="3">
        <f>'93'!X10+'94'!AC33+'97'!AK27</f>
        <v>0</v>
      </c>
      <c r="H241" s="3">
        <f>'93'!Y10+'94'!AD33+'97'!AL27</f>
        <v>0</v>
      </c>
      <c r="I241" s="3">
        <f>'93'!Z10+'94'!AE33+'97'!AM27</f>
        <v>1</v>
      </c>
      <c r="J241" s="3">
        <f>'93'!AA10+'94'!AF33+'97'!AN27</f>
        <v>2</v>
      </c>
      <c r="K241" s="3">
        <f>'93'!AB10+'94'!AG33+'97'!AO27</f>
        <v>17</v>
      </c>
      <c r="L241" s="3"/>
      <c r="M241" s="6">
        <v>17</v>
      </c>
      <c r="O241" s="3">
        <v>1993</v>
      </c>
      <c r="P241" s="3">
        <v>1997</v>
      </c>
    </row>
    <row r="242" spans="1:16" hidden="1" x14ac:dyDescent="0.25">
      <c r="A242" s="3" t="s">
        <v>937</v>
      </c>
      <c r="B242" s="3">
        <f>'23'!AB35</f>
        <v>15</v>
      </c>
      <c r="C242" s="3">
        <f>'23'!AC35</f>
        <v>2</v>
      </c>
      <c r="D242" s="3">
        <f>'23'!AD35</f>
        <v>1</v>
      </c>
      <c r="E242" s="4">
        <f>B242/(C242-D242)</f>
        <v>15</v>
      </c>
      <c r="F242" s="4"/>
      <c r="G242" s="3">
        <f>'23'!AG35</f>
        <v>0</v>
      </c>
      <c r="H242" s="3">
        <f>'23'!AH35</f>
        <v>0</v>
      </c>
      <c r="I242" s="3">
        <f>'23'!AI35</f>
        <v>0</v>
      </c>
      <c r="J242" s="3">
        <f>'23'!AJ35</f>
        <v>0</v>
      </c>
      <c r="K242" s="3">
        <f>'23'!AK35</f>
        <v>2</v>
      </c>
      <c r="L242" s="3"/>
      <c r="M242" s="6">
        <v>229</v>
      </c>
      <c r="O242" s="3">
        <v>2023</v>
      </c>
      <c r="P242" s="3">
        <v>2023</v>
      </c>
    </row>
    <row r="243" spans="1:16" hidden="1" x14ac:dyDescent="0.25">
      <c r="A243" s="3" t="s">
        <v>708</v>
      </c>
      <c r="B243" s="3">
        <f>'15'!S34</f>
        <v>2</v>
      </c>
      <c r="C243" s="3">
        <f>'15'!T34</f>
        <v>3</v>
      </c>
      <c r="D243" s="3">
        <f>'15'!U34</f>
        <v>3</v>
      </c>
      <c r="E243" s="4"/>
      <c r="F243" s="4"/>
      <c r="G243" s="3">
        <f>'15'!X34</f>
        <v>0</v>
      </c>
      <c r="H243" s="3">
        <f>'15'!Y34</f>
        <v>0</v>
      </c>
      <c r="I243" s="3">
        <f>'15'!Z34</f>
        <v>0</v>
      </c>
      <c r="J243" s="3">
        <f>'15'!AA34</f>
        <v>1</v>
      </c>
      <c r="K243" s="3">
        <f>'15'!AB34</f>
        <v>4</v>
      </c>
      <c r="L243" s="3"/>
      <c r="M243" s="6">
        <v>170</v>
      </c>
      <c r="O243" s="3">
        <v>2015</v>
      </c>
      <c r="P243" s="3">
        <v>2015</v>
      </c>
    </row>
    <row r="244" spans="1:16" hidden="1" x14ac:dyDescent="0.25">
      <c r="A244" s="3" t="s">
        <v>504</v>
      </c>
      <c r="B244" s="3">
        <f>'10'!AE19</f>
        <v>33</v>
      </c>
      <c r="C244" s="3">
        <f>'10'!AF19</f>
        <v>5</v>
      </c>
      <c r="D244" s="3">
        <f>'10'!AG19</f>
        <v>0</v>
      </c>
      <c r="E244" s="4"/>
      <c r="F244" s="4"/>
      <c r="G244" s="3">
        <f>'10'!AJ19</f>
        <v>0</v>
      </c>
      <c r="H244" s="3">
        <f>'10'!AK19</f>
        <v>0</v>
      </c>
      <c r="I244" s="3">
        <f>'10'!AL19</f>
        <v>0</v>
      </c>
      <c r="J244" s="3">
        <f>'10'!AM19</f>
        <v>2</v>
      </c>
      <c r="K244" s="3">
        <f>'10'!AN19</f>
        <v>7</v>
      </c>
      <c r="L244" s="3"/>
      <c r="M244" s="6">
        <v>130</v>
      </c>
      <c r="O244" s="3">
        <v>2010</v>
      </c>
      <c r="P244" s="3">
        <v>2010</v>
      </c>
    </row>
    <row r="245" spans="1:16" hidden="1" x14ac:dyDescent="0.25">
      <c r="A245" s="3" t="s">
        <v>895</v>
      </c>
      <c r="B245" s="3">
        <f>'22'!AB35</f>
        <v>31</v>
      </c>
      <c r="C245" s="3">
        <f>'22'!AC35</f>
        <v>3</v>
      </c>
      <c r="D245" s="3">
        <f>'22'!AD35</f>
        <v>0</v>
      </c>
      <c r="E245" s="4">
        <f>B245/(C245-D245)</f>
        <v>10.333333333333334</v>
      </c>
      <c r="F245" s="4"/>
      <c r="G245" s="3">
        <f>'22'!AG35</f>
        <v>0</v>
      </c>
      <c r="H245" s="3">
        <f>'22'!AH35</f>
        <v>0</v>
      </c>
      <c r="I245" s="3">
        <f>'22'!AI35</f>
        <v>1</v>
      </c>
      <c r="J245" s="3">
        <f>'22'!AJ35</f>
        <v>0</v>
      </c>
      <c r="K245" s="3">
        <f>'22'!AK35</f>
        <v>3</v>
      </c>
      <c r="L245" s="3"/>
      <c r="M245" s="6">
        <v>217</v>
      </c>
      <c r="O245" s="3">
        <v>2022</v>
      </c>
      <c r="P245" s="3">
        <v>2022</v>
      </c>
    </row>
    <row r="246" spans="1:16" hidden="1" x14ac:dyDescent="0.25">
      <c r="A246" s="3" t="s">
        <v>898</v>
      </c>
      <c r="B246" s="3">
        <f>'22'!AB36</f>
        <v>10</v>
      </c>
      <c r="C246" s="3">
        <f>'22'!AC36</f>
        <v>1</v>
      </c>
      <c r="D246" s="3">
        <f>'22'!AD36</f>
        <v>1</v>
      </c>
      <c r="E246" s="4"/>
      <c r="F246" s="4"/>
      <c r="G246" s="3">
        <f>'22'!AG36</f>
        <v>0</v>
      </c>
      <c r="H246" s="3">
        <f>'22'!AH36</f>
        <v>0</v>
      </c>
      <c r="I246" s="3">
        <f>'22'!AI36</f>
        <v>0</v>
      </c>
      <c r="J246" s="3">
        <f>'22'!AJ36</f>
        <v>0</v>
      </c>
      <c r="K246" s="3">
        <f>'22'!AK36</f>
        <v>1</v>
      </c>
      <c r="L246" s="3"/>
      <c r="M246" s="6">
        <v>219</v>
      </c>
      <c r="O246" s="3">
        <v>2022</v>
      </c>
      <c r="P246" s="3">
        <v>2022</v>
      </c>
    </row>
    <row r="247" spans="1:16" hidden="1" x14ac:dyDescent="0.25">
      <c r="A247" s="3" t="s">
        <v>571</v>
      </c>
      <c r="B247" s="3">
        <f>'11'!AC36</f>
        <v>17</v>
      </c>
      <c r="C247" s="3">
        <f>'11'!AD36</f>
        <v>3</v>
      </c>
      <c r="D247" s="3">
        <f>'11'!AE36</f>
        <v>0</v>
      </c>
      <c r="E247" s="4"/>
      <c r="F247" s="4"/>
      <c r="G247" s="3">
        <f>'11'!AH36</f>
        <v>0</v>
      </c>
      <c r="H247" s="3">
        <f>'11'!AI36</f>
        <v>0</v>
      </c>
      <c r="I247" s="3">
        <f>'11'!AJ36</f>
        <v>0</v>
      </c>
      <c r="J247" s="3">
        <f>'11'!AK36</f>
        <v>0</v>
      </c>
      <c r="K247" s="3">
        <f>'11'!AL36</f>
        <v>3</v>
      </c>
      <c r="L247" s="3"/>
      <c r="M247" s="6">
        <v>141</v>
      </c>
      <c r="O247" s="3">
        <v>2011</v>
      </c>
      <c r="P247" s="3">
        <v>2011</v>
      </c>
    </row>
    <row r="248" spans="1:16" hidden="1" x14ac:dyDescent="0.25">
      <c r="A248" s="3" t="s">
        <v>549</v>
      </c>
      <c r="B248" s="3">
        <f>'93'!S13+'94'!X34</f>
        <v>49</v>
      </c>
      <c r="C248" s="3">
        <f>'93'!T13+'94'!Y34</f>
        <v>6</v>
      </c>
      <c r="D248" s="3">
        <f>'93'!U13+'94'!Z34</f>
        <v>0</v>
      </c>
      <c r="E248" s="4"/>
      <c r="F248" s="4"/>
      <c r="G248" s="3">
        <f>'93'!X13+'94'!AC34</f>
        <v>0</v>
      </c>
      <c r="H248" s="3">
        <f>'93'!Y13+'94'!AD34</f>
        <v>0</v>
      </c>
      <c r="I248" s="3">
        <f>'93'!Z13+'94'!AE34</f>
        <v>0</v>
      </c>
      <c r="J248" s="3">
        <f>'93'!AA13+'94'!AF34</f>
        <v>0</v>
      </c>
      <c r="K248" s="3">
        <f>'93'!AB13+'94'!AG34</f>
        <v>6</v>
      </c>
      <c r="L248" s="3"/>
      <c r="M248" s="15">
        <v>3</v>
      </c>
      <c r="O248" s="3">
        <v>1993</v>
      </c>
      <c r="P248" s="3">
        <v>1994</v>
      </c>
    </row>
    <row r="249" spans="1:16" hidden="1" x14ac:dyDescent="0.25">
      <c r="A249" s="3" t="s">
        <v>548</v>
      </c>
      <c r="B249" s="3">
        <f>'93'!S14</f>
        <v>12</v>
      </c>
      <c r="C249" s="3">
        <f>'93'!T14</f>
        <v>4</v>
      </c>
      <c r="D249" s="3">
        <f>'93'!U14</f>
        <v>1</v>
      </c>
      <c r="E249" s="4"/>
      <c r="F249" s="4"/>
      <c r="G249" s="3">
        <f>'93'!X14</f>
        <v>0</v>
      </c>
      <c r="H249" s="3">
        <f>'93'!Y14</f>
        <v>0</v>
      </c>
      <c r="I249" s="3">
        <f>'93'!Z14</f>
        <v>0</v>
      </c>
      <c r="J249" s="3">
        <f>'93'!AA14</f>
        <v>1</v>
      </c>
      <c r="K249" s="3">
        <f>'93'!AB14</f>
        <v>5</v>
      </c>
      <c r="L249" s="3"/>
      <c r="M249" s="15">
        <v>16</v>
      </c>
      <c r="O249" s="3">
        <v>1993</v>
      </c>
      <c r="P249" s="3">
        <v>1993</v>
      </c>
    </row>
    <row r="250" spans="1:16" hidden="1" x14ac:dyDescent="0.25">
      <c r="A250" s="3" t="s">
        <v>455</v>
      </c>
      <c r="B250" s="3">
        <f>'10'!AE40</f>
        <v>0</v>
      </c>
      <c r="C250" s="3">
        <f>'10'!AF40</f>
        <v>0</v>
      </c>
      <c r="D250" s="3">
        <f>'10'!AG40</f>
        <v>0</v>
      </c>
      <c r="E250" s="4"/>
      <c r="F250" s="4"/>
      <c r="G250" s="3">
        <f>'10'!AJ40</f>
        <v>0</v>
      </c>
      <c r="H250" s="3">
        <f>'10'!AK40</f>
        <v>0</v>
      </c>
      <c r="I250" s="3">
        <f>'10'!AL40</f>
        <v>0</v>
      </c>
      <c r="J250" s="3">
        <f>'10'!AM40</f>
        <v>3</v>
      </c>
      <c r="K250" s="3">
        <f>'10'!AN40</f>
        <v>3</v>
      </c>
      <c r="L250" s="3"/>
      <c r="M250" s="15">
        <v>134</v>
      </c>
      <c r="O250" s="3">
        <v>2010</v>
      </c>
      <c r="P250" s="3">
        <v>2010</v>
      </c>
    </row>
    <row r="251" spans="1:16" hidden="1" x14ac:dyDescent="0.25">
      <c r="A251" s="3" t="s">
        <v>547</v>
      </c>
      <c r="B251" s="3">
        <f>'93'!S27</f>
        <v>0</v>
      </c>
      <c r="C251" s="3">
        <f>'93'!T27</f>
        <v>1</v>
      </c>
      <c r="D251" s="3">
        <f>'93'!U27</f>
        <v>0</v>
      </c>
      <c r="E251" s="4"/>
      <c r="F251" s="4"/>
      <c r="G251" s="3">
        <f>'93'!X27</f>
        <v>0</v>
      </c>
      <c r="H251" s="3">
        <f>'93'!Y27</f>
        <v>0</v>
      </c>
      <c r="I251" s="3">
        <f>'93'!Z27</f>
        <v>0</v>
      </c>
      <c r="J251" s="3">
        <f>'93'!AA27</f>
        <v>0</v>
      </c>
      <c r="K251" s="3">
        <f>'93'!AB27</f>
        <v>1</v>
      </c>
      <c r="L251" s="3"/>
      <c r="M251" s="15">
        <v>25</v>
      </c>
      <c r="O251" s="3">
        <v>1993</v>
      </c>
      <c r="P251" s="3">
        <v>1993</v>
      </c>
    </row>
    <row r="252" spans="1:16" hidden="1" x14ac:dyDescent="0.25">
      <c r="A252" s="3" t="s">
        <v>51</v>
      </c>
      <c r="B252" s="3">
        <f>'98'!X30</f>
        <v>6</v>
      </c>
      <c r="C252" s="3">
        <f>'98'!Y30</f>
        <v>3</v>
      </c>
      <c r="D252" s="3">
        <f>'98'!Z30</f>
        <v>1</v>
      </c>
      <c r="E252" s="4"/>
      <c r="F252" s="4"/>
      <c r="G252" s="3">
        <f>'98'!AC30</f>
        <v>0</v>
      </c>
      <c r="H252" s="3">
        <f>'98'!AD30</f>
        <v>0</v>
      </c>
      <c r="I252" s="3">
        <f>'98'!AE30</f>
        <v>0</v>
      </c>
      <c r="J252" s="3">
        <f>'98'!AF30</f>
        <v>0</v>
      </c>
      <c r="K252" s="3">
        <f>'98'!AG30</f>
        <v>3</v>
      </c>
      <c r="L252" s="3"/>
      <c r="M252" s="15">
        <v>80</v>
      </c>
      <c r="O252" s="3">
        <v>1998</v>
      </c>
      <c r="P252" s="3">
        <v>1998</v>
      </c>
    </row>
    <row r="253" spans="1:16" hidden="1" x14ac:dyDescent="0.25">
      <c r="A253" s="3" t="s">
        <v>569</v>
      </c>
      <c r="B253" s="3">
        <f>'11'!AC37</f>
        <v>2</v>
      </c>
      <c r="C253" s="3">
        <f>'11'!AD37</f>
        <v>2</v>
      </c>
      <c r="D253" s="3">
        <f>'11'!AE37</f>
        <v>0</v>
      </c>
      <c r="E253" s="4"/>
      <c r="F253" s="4"/>
      <c r="G253" s="3">
        <f>'11'!AH37</f>
        <v>0</v>
      </c>
      <c r="H253" s="3">
        <f>'11'!AI37</f>
        <v>0</v>
      </c>
      <c r="I253" s="3">
        <f>'11'!AJ37</f>
        <v>0</v>
      </c>
      <c r="J253" s="3">
        <f>'11'!AK37</f>
        <v>0</v>
      </c>
      <c r="K253" s="3">
        <f>'11'!AL37</f>
        <v>2</v>
      </c>
      <c r="L253" s="3"/>
      <c r="M253" s="6">
        <v>139</v>
      </c>
      <c r="O253" s="3">
        <v>2011</v>
      </c>
      <c r="P253" s="3">
        <v>2011</v>
      </c>
    </row>
    <row r="254" spans="1:16" hidden="1" x14ac:dyDescent="0.25">
      <c r="A254" s="3" t="s">
        <v>61</v>
      </c>
      <c r="B254" s="3">
        <f>'99'!AG27</f>
        <v>0</v>
      </c>
      <c r="C254" s="3">
        <f>'99'!AH27</f>
        <v>0</v>
      </c>
      <c r="D254" s="3">
        <f>'99'!AI27</f>
        <v>0</v>
      </c>
      <c r="E254" s="4"/>
      <c r="F254" s="4"/>
      <c r="G254" s="3">
        <f>'99'!AL27</f>
        <v>0</v>
      </c>
      <c r="H254" s="3">
        <f>'99'!AM27</f>
        <v>0</v>
      </c>
      <c r="I254" s="3">
        <f>'99'!AN27</f>
        <v>0</v>
      </c>
      <c r="J254" s="3">
        <f>'99'!AO27</f>
        <v>1</v>
      </c>
      <c r="K254" s="3">
        <f>'99'!AP27</f>
        <v>1</v>
      </c>
      <c r="L254" s="3"/>
      <c r="M254" s="15">
        <v>84</v>
      </c>
      <c r="O254" s="3">
        <v>1999</v>
      </c>
      <c r="P254" s="3">
        <v>1999</v>
      </c>
    </row>
    <row r="255" spans="1:16" hidden="1" x14ac:dyDescent="0.25">
      <c r="A255" s="3" t="s">
        <v>546</v>
      </c>
      <c r="B255" s="3">
        <f>'10'!AE41+'11'!AC39</f>
        <v>6</v>
      </c>
      <c r="C255" s="3">
        <f>'10'!AF41+'11'!AD39</f>
        <v>3</v>
      </c>
      <c r="D255" s="3">
        <f>'10'!AG41+'11'!AE39</f>
        <v>0</v>
      </c>
      <c r="E255" s="4"/>
      <c r="F255" s="3"/>
      <c r="G255" s="3">
        <f>'10'!AJ41+'11'!AH39</f>
        <v>0</v>
      </c>
      <c r="H255" s="3">
        <f>'10'!AK41+'11'!AI39</f>
        <v>0</v>
      </c>
      <c r="I255" s="3">
        <f>'10'!AL41+'11'!AJ39</f>
        <v>0</v>
      </c>
      <c r="J255" s="3">
        <f>'10'!AM41+'11'!AK39</f>
        <v>1</v>
      </c>
      <c r="K255" s="3">
        <f>'10'!AN41+'11'!AL39</f>
        <v>4</v>
      </c>
      <c r="L255" s="3"/>
      <c r="M255" s="15">
        <v>136</v>
      </c>
      <c r="O255" s="3">
        <v>2010</v>
      </c>
      <c r="P255" s="3">
        <v>2011</v>
      </c>
    </row>
    <row r="256" spans="1:16" hidden="1" x14ac:dyDescent="0.25">
      <c r="A256" s="3" t="s">
        <v>371</v>
      </c>
      <c r="B256" s="3">
        <f>'06'!AC23</f>
        <v>28</v>
      </c>
      <c r="C256" s="3">
        <f>'06'!AD23</f>
        <v>4</v>
      </c>
      <c r="D256" s="3">
        <f>'06'!AE23</f>
        <v>1</v>
      </c>
      <c r="E256" s="14"/>
      <c r="F256" s="14"/>
      <c r="G256" s="3">
        <f>'06'!AH23</f>
        <v>0</v>
      </c>
      <c r="H256" s="3">
        <f>'06'!AI23</f>
        <v>0</v>
      </c>
      <c r="I256" s="3">
        <f>'06'!AJ23</f>
        <v>0</v>
      </c>
      <c r="J256" s="3">
        <f>'06'!AK23</f>
        <v>3</v>
      </c>
      <c r="K256" s="3">
        <f>'06'!AL23</f>
        <v>7</v>
      </c>
      <c r="L256" s="3"/>
      <c r="M256" s="6">
        <v>112</v>
      </c>
      <c r="O256" s="3">
        <v>2006</v>
      </c>
      <c r="P256" s="3">
        <v>2006</v>
      </c>
    </row>
    <row r="257" spans="1:16" hidden="1" x14ac:dyDescent="0.25">
      <c r="A257" s="3" t="s">
        <v>643</v>
      </c>
      <c r="B257" s="3">
        <f>'13'!Y34</f>
        <v>0</v>
      </c>
      <c r="C257" s="3">
        <f>'13'!Z34</f>
        <v>1</v>
      </c>
      <c r="D257" s="3">
        <f>'13'!AA34</f>
        <v>0</v>
      </c>
      <c r="E257" s="4"/>
      <c r="F257" s="4"/>
      <c r="G257" s="3">
        <f>'13'!AD34</f>
        <v>0</v>
      </c>
      <c r="H257" s="3">
        <f>'13'!AE34</f>
        <v>0</v>
      </c>
      <c r="I257" s="3">
        <f>'13'!AF34</f>
        <v>0</v>
      </c>
      <c r="J257" s="3">
        <f>'13'!AG34</f>
        <v>2</v>
      </c>
      <c r="K257" s="3">
        <f>'13'!AH34</f>
        <v>3</v>
      </c>
      <c r="L257" s="3"/>
      <c r="M257" s="6">
        <v>150</v>
      </c>
      <c r="O257" s="3">
        <v>2013</v>
      </c>
      <c r="P257" s="3">
        <v>2013</v>
      </c>
    </row>
    <row r="258" spans="1:16" hidden="1" x14ac:dyDescent="0.25">
      <c r="A258" s="3" t="s">
        <v>631</v>
      </c>
      <c r="B258" s="3">
        <f>'12'!R35</f>
        <v>0</v>
      </c>
      <c r="C258" s="3">
        <f>'12'!S35</f>
        <v>1</v>
      </c>
      <c r="D258" s="3">
        <f>'12'!T35</f>
        <v>0</v>
      </c>
      <c r="E258" s="4"/>
      <c r="F258" s="4"/>
      <c r="G258" s="3">
        <f>'12'!W35</f>
        <v>0</v>
      </c>
      <c r="H258" s="3">
        <f>'12'!X35</f>
        <v>0</v>
      </c>
      <c r="I258" s="3">
        <f>'12'!Y35</f>
        <v>0</v>
      </c>
      <c r="J258" s="3">
        <f>'12'!Z35</f>
        <v>0</v>
      </c>
      <c r="K258" s="3">
        <f>'12'!AA35</f>
        <v>1</v>
      </c>
      <c r="L258" s="3"/>
      <c r="M258" s="15" t="s">
        <v>381</v>
      </c>
      <c r="O258" s="3">
        <v>2012</v>
      </c>
      <c r="P258" s="3">
        <v>2012</v>
      </c>
    </row>
    <row r="259" spans="1:16" hidden="1" x14ac:dyDescent="0.25">
      <c r="A259" s="3" t="s">
        <v>683</v>
      </c>
      <c r="B259" s="3">
        <f>'14'!U29</f>
        <v>1</v>
      </c>
      <c r="C259" s="3">
        <f>'14'!V29</f>
        <v>2</v>
      </c>
      <c r="D259" s="3">
        <f>'14'!W29</f>
        <v>1</v>
      </c>
      <c r="E259" s="4"/>
      <c r="F259" s="4"/>
      <c r="G259" s="3">
        <f>'14'!Z29</f>
        <v>0</v>
      </c>
      <c r="H259" s="3">
        <f>'14'!AA29</f>
        <v>0</v>
      </c>
      <c r="I259" s="3">
        <f>'14'!AB29</f>
        <v>0</v>
      </c>
      <c r="J259" s="3">
        <f>'14'!AC29</f>
        <v>0</v>
      </c>
      <c r="K259" s="3">
        <f>'14'!AD29</f>
        <v>2</v>
      </c>
      <c r="L259" s="3"/>
      <c r="M259" s="6">
        <v>162</v>
      </c>
      <c r="O259" s="3">
        <v>2014</v>
      </c>
      <c r="P259" s="3">
        <v>2014</v>
      </c>
    </row>
    <row r="260" spans="1:16" hidden="1" x14ac:dyDescent="0.25">
      <c r="A260" s="3" t="s">
        <v>873</v>
      </c>
      <c r="B260" s="3">
        <f>'21'!W31+'22'!AB37</f>
        <v>16</v>
      </c>
      <c r="C260" s="3">
        <f>'21'!X31+'22'!AC37</f>
        <v>5</v>
      </c>
      <c r="D260" s="3">
        <f>'21'!Y31+'22'!AD37</f>
        <v>1</v>
      </c>
      <c r="E260" s="4">
        <f>B260/(C260-D260)</f>
        <v>4</v>
      </c>
      <c r="F260" s="4"/>
      <c r="G260" s="3">
        <f>'21'!AB31+'22'!AG37</f>
        <v>0</v>
      </c>
      <c r="H260" s="3">
        <f>'21'!AC31+'22'!AH37</f>
        <v>0</v>
      </c>
      <c r="I260" s="3">
        <f>'21'!AD31+'22'!AI37</f>
        <v>0</v>
      </c>
      <c r="J260" s="3">
        <f>'21'!AE31+'22'!AJ37</f>
        <v>0</v>
      </c>
      <c r="K260" s="3">
        <f>'21'!AF31+'22'!AK37</f>
        <v>5</v>
      </c>
      <c r="L260" s="3"/>
      <c r="M260" s="6">
        <v>210</v>
      </c>
      <c r="O260" s="3">
        <v>2021</v>
      </c>
      <c r="P260" s="3">
        <v>2022</v>
      </c>
    </row>
    <row r="261" spans="1:16" hidden="1" x14ac:dyDescent="0.25">
      <c r="A261" s="3" t="s">
        <v>893</v>
      </c>
      <c r="B261" s="3">
        <f>'22'!AB22</f>
        <v>23</v>
      </c>
      <c r="C261" s="3">
        <f>'22'!AC22</f>
        <v>7</v>
      </c>
      <c r="D261" s="3">
        <f>'22'!AD22</f>
        <v>0</v>
      </c>
      <c r="E261" s="4">
        <f>B261/(C261-D261)</f>
        <v>3.2857142857142856</v>
      </c>
      <c r="F261" s="4"/>
      <c r="G261" s="3">
        <f>'22'!AG22</f>
        <v>0</v>
      </c>
      <c r="H261" s="3">
        <f>'22'!AH22</f>
        <v>0</v>
      </c>
      <c r="I261" s="3">
        <f>'22'!AI22</f>
        <v>0</v>
      </c>
      <c r="J261" s="3">
        <f>'22'!AJ22</f>
        <v>2</v>
      </c>
      <c r="K261" s="3">
        <f>'22'!AK22</f>
        <v>9</v>
      </c>
      <c r="L261" s="3"/>
      <c r="M261" s="6">
        <v>212</v>
      </c>
      <c r="O261" s="3">
        <v>2022</v>
      </c>
      <c r="P261" s="3">
        <v>2022</v>
      </c>
    </row>
    <row r="262" spans="1:16" hidden="1" x14ac:dyDescent="0.25">
      <c r="A262" s="3" t="s">
        <v>753</v>
      </c>
      <c r="B262" s="3">
        <f>'17'!V14</f>
        <v>64</v>
      </c>
      <c r="C262" s="3">
        <f>'17'!W14</f>
        <v>6</v>
      </c>
      <c r="D262" s="3">
        <f>'17'!X14</f>
        <v>1</v>
      </c>
      <c r="E262" s="4">
        <f>B262/(C262-D262)</f>
        <v>12.8</v>
      </c>
      <c r="F262" s="4"/>
      <c r="G262" s="3">
        <f>'17'!AA14</f>
        <v>0</v>
      </c>
      <c r="H262" s="3">
        <f>'17'!AB14</f>
        <v>0</v>
      </c>
      <c r="I262" s="3">
        <f>'17'!AC14</f>
        <v>0</v>
      </c>
      <c r="J262" s="3">
        <f>'17'!AD14</f>
        <v>0</v>
      </c>
      <c r="K262" s="3">
        <f>'17'!AE14</f>
        <v>6</v>
      </c>
      <c r="L262" s="3"/>
      <c r="M262" s="6">
        <v>186</v>
      </c>
      <c r="O262" s="3">
        <v>2017</v>
      </c>
      <c r="P262" s="3">
        <v>2017</v>
      </c>
    </row>
    <row r="263" spans="1:16" hidden="1" x14ac:dyDescent="0.25">
      <c r="A263" s="3" t="s">
        <v>823</v>
      </c>
      <c r="B263" s="3">
        <f>'19'!Y33</f>
        <v>3</v>
      </c>
      <c r="C263" s="3">
        <f>'19'!Z33</f>
        <v>1</v>
      </c>
      <c r="D263" s="3">
        <f>'19'!AA33</f>
        <v>0</v>
      </c>
      <c r="E263" s="4">
        <f>B263/(C263-D263)</f>
        <v>3</v>
      </c>
      <c r="F263" s="4"/>
      <c r="G263" s="3">
        <f>'19'!AD33</f>
        <v>0</v>
      </c>
      <c r="H263" s="3">
        <f>'19'!AE33</f>
        <v>0</v>
      </c>
      <c r="I263" s="3">
        <f>'19'!AF33</f>
        <v>0</v>
      </c>
      <c r="J263" s="3">
        <f>'19'!AG33</f>
        <v>0</v>
      </c>
      <c r="K263" s="3">
        <f>'19'!AH33</f>
        <v>1</v>
      </c>
      <c r="L263" s="3"/>
      <c r="M263" s="6">
        <v>196</v>
      </c>
      <c r="O263" s="3">
        <v>2019</v>
      </c>
      <c r="P263" s="3">
        <v>2019</v>
      </c>
    </row>
    <row r="264" spans="1:16" hidden="1" x14ac:dyDescent="0.25">
      <c r="A264" s="3" t="s">
        <v>748</v>
      </c>
      <c r="B264" s="3">
        <f>'16'!V33</f>
        <v>0</v>
      </c>
      <c r="C264" s="3">
        <f>'16'!W33</f>
        <v>0</v>
      </c>
      <c r="D264" s="3">
        <f>'16'!X33</f>
        <v>0</v>
      </c>
      <c r="E264" s="4"/>
      <c r="F264" s="4"/>
      <c r="G264" s="3">
        <f>'16'!AA33</f>
        <v>0</v>
      </c>
      <c r="H264" s="3">
        <f>'16'!AB33</f>
        <v>0</v>
      </c>
      <c r="I264" s="3">
        <f>'16'!AC33</f>
        <v>0</v>
      </c>
      <c r="J264" s="3">
        <f>'16'!AD33</f>
        <v>1</v>
      </c>
      <c r="K264" s="3">
        <f>'16'!AE33</f>
        <v>1</v>
      </c>
      <c r="L264" s="3"/>
      <c r="M264" s="6">
        <v>183</v>
      </c>
      <c r="O264" s="3">
        <v>2016</v>
      </c>
      <c r="P264" s="3">
        <v>2016</v>
      </c>
    </row>
    <row r="265" spans="1:16" hidden="1" x14ac:dyDescent="0.25">
      <c r="A265" s="3" t="s">
        <v>618</v>
      </c>
      <c r="B265" s="3">
        <f>'12'!R36</f>
        <v>25</v>
      </c>
      <c r="C265" s="3">
        <f>'12'!S36</f>
        <v>1</v>
      </c>
      <c r="D265" s="3">
        <f>'12'!T36</f>
        <v>1</v>
      </c>
      <c r="E265" s="4"/>
      <c r="F265" s="4"/>
      <c r="G265" s="3">
        <f>'12'!W36</f>
        <v>0</v>
      </c>
      <c r="H265" s="3">
        <f>'12'!X36</f>
        <v>0</v>
      </c>
      <c r="I265" s="3">
        <f>'12'!Y36</f>
        <v>1</v>
      </c>
      <c r="J265" s="3">
        <f>'12'!Z36</f>
        <v>0</v>
      </c>
      <c r="K265" s="3">
        <f>'12'!AA36</f>
        <v>1</v>
      </c>
      <c r="L265" s="3"/>
      <c r="M265" s="15" t="s">
        <v>381</v>
      </c>
      <c r="O265" s="3">
        <v>2012</v>
      </c>
      <c r="P265" s="3">
        <v>2012</v>
      </c>
    </row>
    <row r="266" spans="1:16" hidden="1" x14ac:dyDescent="0.25">
      <c r="A266" s="3" t="s">
        <v>166</v>
      </c>
      <c r="B266" s="3">
        <f>'95'!S30+'97'!AF31</f>
        <v>12</v>
      </c>
      <c r="C266" s="3">
        <f>'95'!T30+'97'!AG31</f>
        <v>4</v>
      </c>
      <c r="D266" s="3">
        <f>'95'!U30+'97'!AH31</f>
        <v>0</v>
      </c>
      <c r="E266" s="4"/>
      <c r="F266" s="4"/>
      <c r="G266" s="3">
        <f>'95'!X30+'97'!AK31</f>
        <v>0</v>
      </c>
      <c r="H266" s="3">
        <f>'95'!Y30+'97'!AL31</f>
        <v>0</v>
      </c>
      <c r="I266" s="3">
        <f>'95'!Z30+'97'!AM31</f>
        <v>0</v>
      </c>
      <c r="J266" s="3">
        <f>'95'!AA30+'97'!AN31</f>
        <v>1</v>
      </c>
      <c r="K266" s="3">
        <f>'95'!AB30+'97'!AO31</f>
        <v>5</v>
      </c>
      <c r="L266" s="3"/>
      <c r="M266" s="15">
        <v>50</v>
      </c>
      <c r="O266" s="3">
        <v>1995</v>
      </c>
      <c r="P266" s="3">
        <v>1997</v>
      </c>
    </row>
    <row r="267" spans="1:16" hidden="1" x14ac:dyDescent="0.25">
      <c r="A267" s="3" t="s">
        <v>889</v>
      </c>
      <c r="B267" s="3">
        <f>'22'!AB38</f>
        <v>0</v>
      </c>
      <c r="C267" s="3">
        <f>'22'!AC38</f>
        <v>0</v>
      </c>
      <c r="D267" s="3">
        <f>'22'!AD38</f>
        <v>0</v>
      </c>
      <c r="E267" s="4"/>
      <c r="F267" s="4"/>
      <c r="G267" s="3">
        <f>'22'!AG38</f>
        <v>0</v>
      </c>
      <c r="H267" s="3">
        <f>'22'!AH38</f>
        <v>0</v>
      </c>
      <c r="I267" s="3">
        <f>'22'!AI38</f>
        <v>0</v>
      </c>
      <c r="J267" s="3">
        <f>'22'!AJ38</f>
        <v>1</v>
      </c>
      <c r="K267" s="3">
        <f>'22'!AK38</f>
        <v>1</v>
      </c>
      <c r="L267" s="3"/>
      <c r="M267" s="6">
        <v>215</v>
      </c>
      <c r="O267" s="3">
        <v>2022</v>
      </c>
      <c r="P267" s="3">
        <v>2022</v>
      </c>
    </row>
    <row r="268" spans="1:16" hidden="1" x14ac:dyDescent="0.25">
      <c r="A268" s="3" t="s">
        <v>540</v>
      </c>
      <c r="B268" s="3">
        <f>'97'!AF20+'98'!X32+'99'!AG21</f>
        <v>45</v>
      </c>
      <c r="C268" s="3">
        <f>'97'!AG20+'98'!Y32+'99'!AH21</f>
        <v>15</v>
      </c>
      <c r="D268" s="3">
        <f>'97'!AH20+'98'!Z32+'99'!AI21</f>
        <v>3</v>
      </c>
      <c r="E268" s="4"/>
      <c r="F268" s="4"/>
      <c r="G268" s="3">
        <f>'97'!AK20+'98'!AC32+'99'!AL21</f>
        <v>0</v>
      </c>
      <c r="H268" s="3">
        <f>'97'!AL20+'98'!AD32+'99'!AM21</f>
        <v>0</v>
      </c>
      <c r="I268" s="3">
        <f>'97'!AM20+'98'!AE32+'99'!AN21</f>
        <v>0</v>
      </c>
      <c r="J268" s="3">
        <f>'97'!AN20+'98'!AF32+'99'!AO21</f>
        <v>4</v>
      </c>
      <c r="K268" s="3">
        <f>'97'!AO20+'98'!AG32+'99'!AP21</f>
        <v>19</v>
      </c>
      <c r="L268" s="3"/>
      <c r="M268" s="6">
        <v>75</v>
      </c>
      <c r="O268" s="3">
        <v>1997</v>
      </c>
      <c r="P268" s="3">
        <v>1999</v>
      </c>
    </row>
    <row r="269" spans="1:16" hidden="1" x14ac:dyDescent="0.25">
      <c r="A269" s="3" t="s">
        <v>541</v>
      </c>
      <c r="B269" s="3">
        <f>'05'!W28</f>
        <v>0</v>
      </c>
      <c r="C269" s="3">
        <f>'05'!X28</f>
        <v>1</v>
      </c>
      <c r="D269" s="3">
        <f>'05'!Y28</f>
        <v>0</v>
      </c>
      <c r="E269" s="4"/>
      <c r="F269" s="4"/>
      <c r="G269" s="3">
        <f>'05'!AB28</f>
        <v>0</v>
      </c>
      <c r="H269" s="3">
        <f>'05'!AC28</f>
        <v>0</v>
      </c>
      <c r="I269" s="3">
        <f>'05'!AD28</f>
        <v>0</v>
      </c>
      <c r="J269" s="3">
        <f>'05'!AE28</f>
        <v>0</v>
      </c>
      <c r="K269" s="3">
        <f>'05'!AF28</f>
        <v>1</v>
      </c>
      <c r="L269" s="3"/>
      <c r="M269" s="15">
        <v>106</v>
      </c>
      <c r="O269" s="3">
        <v>2005</v>
      </c>
      <c r="P269" s="3">
        <v>2005</v>
      </c>
    </row>
    <row r="270" spans="1:16" hidden="1" x14ac:dyDescent="0.25">
      <c r="A270" s="3" t="s">
        <v>542</v>
      </c>
      <c r="B270" s="3">
        <f>'93'!S28</f>
        <v>0</v>
      </c>
      <c r="C270" s="3">
        <f>'93'!T28</f>
        <v>0</v>
      </c>
      <c r="D270" s="3">
        <f>'93'!U28</f>
        <v>0</v>
      </c>
      <c r="E270" s="4"/>
      <c r="F270" s="4"/>
      <c r="G270" s="3">
        <f>'93'!X28</f>
        <v>0</v>
      </c>
      <c r="H270" s="3">
        <f>'93'!Y28</f>
        <v>0</v>
      </c>
      <c r="I270" s="3">
        <f>'93'!Z28</f>
        <v>0</v>
      </c>
      <c r="J270" s="3">
        <f>'93'!AA28</f>
        <v>1</v>
      </c>
      <c r="K270" s="3">
        <f>'93'!AB28</f>
        <v>1</v>
      </c>
      <c r="L270" s="3"/>
      <c r="M270" s="15">
        <v>19</v>
      </c>
      <c r="O270" s="3">
        <v>1993</v>
      </c>
      <c r="P270" s="3">
        <v>1993</v>
      </c>
    </row>
    <row r="271" spans="1:16" hidden="1" x14ac:dyDescent="0.25">
      <c r="A271" s="3" t="s">
        <v>707</v>
      </c>
      <c r="B271" s="3">
        <f>'15'!S36</f>
        <v>0</v>
      </c>
      <c r="C271" s="3">
        <f>'15'!T36</f>
        <v>1</v>
      </c>
      <c r="D271" s="3">
        <f>'15'!U36</f>
        <v>0</v>
      </c>
      <c r="E271" s="4"/>
      <c r="F271" s="4"/>
      <c r="G271" s="3">
        <f>'15'!X36</f>
        <v>0</v>
      </c>
      <c r="H271" s="3">
        <f>'15'!Y36</f>
        <v>0</v>
      </c>
      <c r="I271" s="3">
        <f>'15'!Z36</f>
        <v>0</v>
      </c>
      <c r="J271" s="3">
        <f>'15'!AA36</f>
        <v>1</v>
      </c>
      <c r="K271" s="3">
        <f>'15'!AB36</f>
        <v>2</v>
      </c>
      <c r="L271" s="3"/>
      <c r="M271" s="6">
        <v>169</v>
      </c>
      <c r="O271" s="3">
        <v>2015</v>
      </c>
      <c r="P271" s="3">
        <v>2015</v>
      </c>
    </row>
    <row r="272" spans="1:16" hidden="1" x14ac:dyDescent="0.25">
      <c r="A272" s="3" t="s">
        <v>543</v>
      </c>
      <c r="B272" s="3">
        <f>'94'!X35</f>
        <v>4</v>
      </c>
      <c r="C272" s="3">
        <f>'94'!Y35</f>
        <v>1</v>
      </c>
      <c r="D272" s="3">
        <f>'94'!Z35</f>
        <v>0</v>
      </c>
      <c r="E272" s="4"/>
      <c r="F272" s="4"/>
      <c r="G272" s="3">
        <f>'94'!AC35</f>
        <v>0</v>
      </c>
      <c r="H272" s="3">
        <f>'94'!AD35</f>
        <v>0</v>
      </c>
      <c r="I272" s="3">
        <f>'94'!AE35</f>
        <v>0</v>
      </c>
      <c r="J272" s="3">
        <f>'94'!AF35</f>
        <v>0</v>
      </c>
      <c r="K272" s="3">
        <f>'94'!AG35</f>
        <v>1</v>
      </c>
      <c r="L272" s="3"/>
      <c r="M272" s="15">
        <v>41</v>
      </c>
      <c r="O272" s="3">
        <v>1994</v>
      </c>
      <c r="P272" s="3">
        <v>1994</v>
      </c>
    </row>
    <row r="273" spans="1:16" hidden="1" x14ac:dyDescent="0.25">
      <c r="A273" s="3" t="s">
        <v>544</v>
      </c>
      <c r="B273" s="3">
        <f>'95'!S16</f>
        <v>11</v>
      </c>
      <c r="C273" s="3">
        <f>'95'!T16</f>
        <v>5</v>
      </c>
      <c r="D273" s="3">
        <f>'95'!U16</f>
        <v>2</v>
      </c>
      <c r="E273" s="4"/>
      <c r="F273" s="4"/>
      <c r="G273" s="3">
        <f>'95'!X16</f>
        <v>0</v>
      </c>
      <c r="H273" s="3">
        <f>'95'!Y16</f>
        <v>0</v>
      </c>
      <c r="I273" s="3">
        <f>'95'!Z16</f>
        <v>0</v>
      </c>
      <c r="J273" s="3">
        <f>'95'!AA16</f>
        <v>6</v>
      </c>
      <c r="K273" s="3">
        <f>'95'!AB16</f>
        <v>11</v>
      </c>
      <c r="L273" s="3"/>
      <c r="M273" s="6">
        <v>44</v>
      </c>
      <c r="O273" s="3">
        <v>1995</v>
      </c>
      <c r="P273" s="3">
        <v>1995</v>
      </c>
    </row>
    <row r="274" spans="1:16" hidden="1" x14ac:dyDescent="0.25">
      <c r="A274" s="3" t="s">
        <v>652</v>
      </c>
      <c r="B274" s="3">
        <f>'13'!Y35</f>
        <v>1</v>
      </c>
      <c r="C274" s="3">
        <f>'13'!Z35</f>
        <v>3</v>
      </c>
      <c r="D274" s="3">
        <f>'13'!AA35</f>
        <v>0</v>
      </c>
      <c r="E274" s="4"/>
      <c r="F274" s="4"/>
      <c r="G274" s="3">
        <f>'13'!AD35</f>
        <v>0</v>
      </c>
      <c r="H274" s="3">
        <f>'13'!AE35</f>
        <v>0</v>
      </c>
      <c r="I274" s="3">
        <f>'13'!AF35</f>
        <v>0</v>
      </c>
      <c r="J274" s="3">
        <f>'13'!AG35</f>
        <v>1</v>
      </c>
      <c r="K274" s="3">
        <f>'13'!AH35</f>
        <v>4</v>
      </c>
      <c r="L274" s="3"/>
      <c r="M274" s="6">
        <v>154</v>
      </c>
      <c r="O274" s="3">
        <v>2013</v>
      </c>
      <c r="P274" s="3">
        <v>2013</v>
      </c>
    </row>
    <row r="275" spans="1:16" hidden="1" x14ac:dyDescent="0.25">
      <c r="A275" s="3" t="s">
        <v>82</v>
      </c>
      <c r="B275" s="3">
        <f>'00'!AG28</f>
        <v>2</v>
      </c>
      <c r="C275" s="3">
        <f>'00'!AH28</f>
        <v>1</v>
      </c>
      <c r="D275" s="3">
        <f>'00'!AI28</f>
        <v>0</v>
      </c>
      <c r="E275" s="4"/>
      <c r="F275" s="4"/>
      <c r="G275" s="3">
        <f>'00'!AL28</f>
        <v>0</v>
      </c>
      <c r="H275" s="3">
        <f>'00'!AM28</f>
        <v>0</v>
      </c>
      <c r="I275" s="3">
        <f>'00'!AN28</f>
        <v>0</v>
      </c>
      <c r="J275" s="3">
        <f>'00'!AO28</f>
        <v>0</v>
      </c>
      <c r="K275" s="3">
        <f>'00'!AP28</f>
        <v>1</v>
      </c>
      <c r="L275" s="3"/>
      <c r="M275" s="15" t="s">
        <v>381</v>
      </c>
      <c r="O275" s="3">
        <v>2000</v>
      </c>
      <c r="P275" s="3">
        <v>2000</v>
      </c>
    </row>
    <row r="276" spans="1:16" hidden="1" x14ac:dyDescent="0.25">
      <c r="A276" s="3" t="s">
        <v>538</v>
      </c>
      <c r="B276" s="3">
        <f>'00'!AG30</f>
        <v>4</v>
      </c>
      <c r="C276" s="3">
        <f>'00'!AH30</f>
        <v>1</v>
      </c>
      <c r="D276" s="3">
        <f>'00'!AI30</f>
        <v>0</v>
      </c>
      <c r="E276" s="4"/>
      <c r="F276" s="4"/>
      <c r="G276" s="3">
        <f>'00'!AL30</f>
        <v>0</v>
      </c>
      <c r="H276" s="3">
        <f>'00'!AM30</f>
        <v>0</v>
      </c>
      <c r="I276" s="3">
        <f>'00'!AN30</f>
        <v>0</v>
      </c>
      <c r="J276" s="3">
        <f>'00'!AO30</f>
        <v>0</v>
      </c>
      <c r="K276" s="3">
        <f>'00'!AP30</f>
        <v>1</v>
      </c>
      <c r="L276" s="3"/>
      <c r="M276" s="15" t="s">
        <v>381</v>
      </c>
      <c r="O276" s="3">
        <v>2000</v>
      </c>
      <c r="P276" s="3">
        <v>2000</v>
      </c>
    </row>
    <row r="277" spans="1:16" hidden="1" x14ac:dyDescent="0.25">
      <c r="A277" s="3" t="s">
        <v>539</v>
      </c>
      <c r="B277" s="3">
        <f>'99'!AG23</f>
        <v>32</v>
      </c>
      <c r="C277" s="3">
        <f>'99'!AH23</f>
        <v>8</v>
      </c>
      <c r="D277" s="3">
        <f>'99'!AI23</f>
        <v>0</v>
      </c>
      <c r="E277" s="4"/>
      <c r="F277" s="4"/>
      <c r="G277" s="3">
        <f>'99'!AL23</f>
        <v>0</v>
      </c>
      <c r="H277" s="3">
        <f>'99'!AM23</f>
        <v>0</v>
      </c>
      <c r="I277" s="3">
        <f>'99'!AN23</f>
        <v>0</v>
      </c>
      <c r="J277" s="3">
        <f>'99'!AO23</f>
        <v>1</v>
      </c>
      <c r="K277" s="3">
        <f>'99'!AP23</f>
        <v>9</v>
      </c>
      <c r="L277" s="3"/>
      <c r="M277" s="15">
        <v>83</v>
      </c>
      <c r="O277" s="3">
        <v>1999</v>
      </c>
      <c r="P277" s="3">
        <v>1999</v>
      </c>
    </row>
    <row r="278" spans="1:16" hidden="1" x14ac:dyDescent="0.25">
      <c r="A278" s="3" t="s">
        <v>897</v>
      </c>
      <c r="B278" s="3">
        <f>'22'!AB39</f>
        <v>17</v>
      </c>
      <c r="C278" s="3">
        <f>'22'!AC39</f>
        <v>1</v>
      </c>
      <c r="D278" s="3">
        <f>'22'!AD39</f>
        <v>0</v>
      </c>
      <c r="E278" s="4">
        <f>B278/(C278-D278)</f>
        <v>17</v>
      </c>
      <c r="F278" s="4"/>
      <c r="G278" s="3">
        <f>'22'!AG39</f>
        <v>0</v>
      </c>
      <c r="H278" s="3">
        <f>'22'!AH39</f>
        <v>0</v>
      </c>
      <c r="I278" s="3">
        <f>'22'!AI39</f>
        <v>0</v>
      </c>
      <c r="J278" s="3">
        <f>'22'!AJ39</f>
        <v>0</v>
      </c>
      <c r="K278" s="3">
        <f>'22'!AK39</f>
        <v>1</v>
      </c>
      <c r="L278" s="3"/>
      <c r="M278" s="6">
        <v>218</v>
      </c>
      <c r="O278" s="3">
        <v>2022</v>
      </c>
      <c r="P278" s="3">
        <v>2022</v>
      </c>
    </row>
    <row r="279" spans="1:16" hidden="1" x14ac:dyDescent="0.25">
      <c r="A279" s="3" t="s">
        <v>537</v>
      </c>
      <c r="B279" s="3">
        <f>'93'!S16</f>
        <v>9</v>
      </c>
      <c r="C279" s="3">
        <f>'93'!T16</f>
        <v>4</v>
      </c>
      <c r="D279" s="3">
        <f>'93'!U16</f>
        <v>1</v>
      </c>
      <c r="E279" s="4"/>
      <c r="F279" s="4"/>
      <c r="G279" s="3">
        <f>'93'!X16</f>
        <v>0</v>
      </c>
      <c r="H279" s="3">
        <f>'93'!Y16</f>
        <v>0</v>
      </c>
      <c r="I279" s="3">
        <f>'93'!Z16</f>
        <v>0</v>
      </c>
      <c r="J279" s="3">
        <f>'93'!AA16</f>
        <v>2</v>
      </c>
      <c r="K279" s="3">
        <f>'93'!AB16</f>
        <v>6</v>
      </c>
      <c r="L279" s="3"/>
      <c r="M279" s="15">
        <v>12</v>
      </c>
      <c r="O279" s="3">
        <v>1993</v>
      </c>
      <c r="P279" s="3">
        <v>1993</v>
      </c>
    </row>
    <row r="280" spans="1:16" hidden="1" x14ac:dyDescent="0.25">
      <c r="A280" s="3" t="s">
        <v>959</v>
      </c>
      <c r="B280" s="3">
        <f>'23'!AB37</f>
        <v>0</v>
      </c>
      <c r="C280" s="3">
        <f>'23'!AC37</f>
        <v>0</v>
      </c>
      <c r="D280" s="3">
        <f>'23'!AD37</f>
        <v>0</v>
      </c>
      <c r="E280" s="4"/>
      <c r="F280" s="4"/>
      <c r="G280" s="3">
        <f>'23'!AG37</f>
        <v>0</v>
      </c>
      <c r="H280" s="3">
        <f>'23'!AH37</f>
        <v>0</v>
      </c>
      <c r="I280" s="3">
        <f>'23'!AI37</f>
        <v>0</v>
      </c>
      <c r="J280" s="3">
        <f>'23'!AJ37</f>
        <v>3</v>
      </c>
      <c r="K280" s="3">
        <f>'23'!AK37</f>
        <v>3</v>
      </c>
      <c r="L280" s="3"/>
      <c r="M280" s="6">
        <v>224</v>
      </c>
      <c r="O280" s="3">
        <v>2023</v>
      </c>
      <c r="P280" s="3">
        <v>2023</v>
      </c>
    </row>
    <row r="281" spans="1:16" hidden="1" x14ac:dyDescent="0.25">
      <c r="A281" s="3" t="s">
        <v>167</v>
      </c>
      <c r="B281" s="3">
        <f>'97'!AF32</f>
        <v>89</v>
      </c>
      <c r="C281" s="3">
        <f>'97'!AG32</f>
        <v>3</v>
      </c>
      <c r="D281" s="3">
        <f>'97'!AH32</f>
        <v>0</v>
      </c>
      <c r="E281" s="4"/>
      <c r="F281" s="4"/>
      <c r="G281" s="3">
        <f>'97'!AK32</f>
        <v>0</v>
      </c>
      <c r="H281" s="3">
        <f>'97'!AL32</f>
        <v>0</v>
      </c>
      <c r="I281" s="3">
        <f>'97'!AM32</f>
        <v>3</v>
      </c>
      <c r="J281" s="3">
        <f>'97'!AN32</f>
        <v>1</v>
      </c>
      <c r="K281" s="3">
        <f>'97'!AO32</f>
        <v>4</v>
      </c>
      <c r="L281" s="3"/>
      <c r="M281" s="15">
        <v>74</v>
      </c>
      <c r="O281" s="3">
        <v>1997</v>
      </c>
      <c r="P281" s="3">
        <v>1997</v>
      </c>
    </row>
    <row r="282" spans="1:16" hidden="1" x14ac:dyDescent="0.25">
      <c r="A282" s="3" t="s">
        <v>536</v>
      </c>
      <c r="B282" s="3">
        <f>'05'!W30</f>
        <v>127</v>
      </c>
      <c r="C282" s="3">
        <f>'05'!X30</f>
        <v>1</v>
      </c>
      <c r="D282" s="3">
        <f>'05'!Y30</f>
        <v>1</v>
      </c>
      <c r="E282" s="3"/>
      <c r="F282" s="3"/>
      <c r="G282" s="3">
        <f>'05'!AB30</f>
        <v>1</v>
      </c>
      <c r="H282" s="3">
        <f>'05'!AC30</f>
        <v>0</v>
      </c>
      <c r="I282" s="3">
        <f>'05'!AD30</f>
        <v>0</v>
      </c>
      <c r="J282" s="3">
        <f>'05'!AE30</f>
        <v>0</v>
      </c>
      <c r="K282" s="3">
        <f>'05'!AF30</f>
        <v>1</v>
      </c>
      <c r="L282" s="3"/>
      <c r="M282" s="15">
        <v>105</v>
      </c>
      <c r="O282" s="3">
        <v>2005</v>
      </c>
      <c r="P282" s="3">
        <v>2005</v>
      </c>
    </row>
    <row r="283" spans="1:16" hidden="1" x14ac:dyDescent="0.25">
      <c r="A283" s="3" t="s">
        <v>535</v>
      </c>
      <c r="B283" s="3">
        <f>'93'!S29</f>
        <v>0</v>
      </c>
      <c r="C283" s="3">
        <f>'93'!T29</f>
        <v>1</v>
      </c>
      <c r="D283" s="3">
        <f>'93'!U29</f>
        <v>0</v>
      </c>
      <c r="E283" s="3"/>
      <c r="F283" s="3"/>
      <c r="G283" s="3">
        <f>'93'!X29</f>
        <v>0</v>
      </c>
      <c r="H283" s="3">
        <f>'93'!Y29</f>
        <v>0</v>
      </c>
      <c r="I283" s="3">
        <f>'93'!Z29</f>
        <v>0</v>
      </c>
      <c r="J283" s="3">
        <f>'93'!AA29</f>
        <v>0</v>
      </c>
      <c r="K283" s="3">
        <f>'93'!AB29</f>
        <v>1</v>
      </c>
      <c r="L283" s="3"/>
      <c r="M283" s="15">
        <v>24</v>
      </c>
      <c r="O283" s="3">
        <v>1993</v>
      </c>
      <c r="P283" s="3">
        <v>1993</v>
      </c>
    </row>
    <row r="284" spans="1:16" hidden="1" x14ac:dyDescent="0.25">
      <c r="A284" s="3" t="s">
        <v>679</v>
      </c>
      <c r="B284" s="3">
        <f>'13'!Y36</f>
        <v>0</v>
      </c>
      <c r="C284" s="3">
        <f>'13'!Z36</f>
        <v>0</v>
      </c>
      <c r="D284" s="3">
        <f>'13'!AA36</f>
        <v>0</v>
      </c>
      <c r="E284" s="4"/>
      <c r="F284" s="4"/>
      <c r="G284" s="3">
        <f>'13'!AD36</f>
        <v>0</v>
      </c>
      <c r="H284" s="3">
        <f>'13'!AE36</f>
        <v>0</v>
      </c>
      <c r="I284" s="3">
        <f>'13'!AF36</f>
        <v>0</v>
      </c>
      <c r="J284" s="3">
        <f>'13'!AG36</f>
        <v>1</v>
      </c>
      <c r="K284" s="3">
        <f>'13'!AH36</f>
        <v>1</v>
      </c>
      <c r="L284" s="3"/>
      <c r="M284" s="15" t="s">
        <v>381</v>
      </c>
      <c r="O284" s="3">
        <v>2013</v>
      </c>
      <c r="P284" s="3">
        <v>2013</v>
      </c>
    </row>
    <row r="285" spans="1:16" hidden="1" x14ac:dyDescent="0.25">
      <c r="A285" s="3" t="s">
        <v>534</v>
      </c>
      <c r="B285" s="3">
        <f>'94'!X36</f>
        <v>3</v>
      </c>
      <c r="C285" s="3">
        <f>'94'!Y36</f>
        <v>3</v>
      </c>
      <c r="D285" s="3">
        <f>'94'!Z36</f>
        <v>0</v>
      </c>
      <c r="E285" s="3"/>
      <c r="F285" s="3"/>
      <c r="G285" s="3">
        <f>'94'!AC36</f>
        <v>0</v>
      </c>
      <c r="H285" s="3">
        <f>'94'!AD36</f>
        <v>0</v>
      </c>
      <c r="I285" s="3">
        <f>'94'!AE36</f>
        <v>0</v>
      </c>
      <c r="J285" s="3">
        <f>'94'!AF36</f>
        <v>0</v>
      </c>
      <c r="K285" s="3">
        <f>'94'!AG36</f>
        <v>3</v>
      </c>
      <c r="L285" s="3"/>
      <c r="M285" s="15">
        <v>39</v>
      </c>
      <c r="O285" s="3">
        <v>1994</v>
      </c>
      <c r="P285" s="3">
        <v>1994</v>
      </c>
    </row>
    <row r="286" spans="1:16" hidden="1" x14ac:dyDescent="0.25">
      <c r="A286" s="3" t="s">
        <v>533</v>
      </c>
      <c r="B286" s="3">
        <f>'93'!S30</f>
        <v>0</v>
      </c>
      <c r="C286" s="3">
        <f>'93'!T30</f>
        <v>0</v>
      </c>
      <c r="D286" s="3">
        <f>'93'!U30</f>
        <v>0</v>
      </c>
      <c r="E286" s="3"/>
      <c r="F286" s="3"/>
      <c r="G286" s="3">
        <f>'93'!X30</f>
        <v>0</v>
      </c>
      <c r="H286" s="3">
        <f>'93'!Y30</f>
        <v>0</v>
      </c>
      <c r="I286" s="3">
        <f>'93'!Z30</f>
        <v>0</v>
      </c>
      <c r="J286" s="3">
        <f>'93'!AA30</f>
        <v>1</v>
      </c>
      <c r="K286" s="3">
        <f>'93'!AB30</f>
        <v>1</v>
      </c>
      <c r="L286" s="3"/>
      <c r="M286" s="15">
        <v>20</v>
      </c>
      <c r="O286" s="3">
        <v>1993</v>
      </c>
      <c r="P286" s="3">
        <v>1993</v>
      </c>
    </row>
    <row r="287" spans="1:16" x14ac:dyDescent="0.25">
      <c r="A287" s="3"/>
      <c r="B287" s="1">
        <f>SUM(B3:B286)</f>
        <v>105614</v>
      </c>
      <c r="C287" s="1">
        <f>SUM(C3:C286)</f>
        <v>8117</v>
      </c>
      <c r="D287" s="1">
        <f>SUM(D3:D286)</f>
        <v>1675</v>
      </c>
      <c r="E287" s="32">
        <f>B287/(C287-D287)</f>
        <v>16.39459795094691</v>
      </c>
      <c r="F287" s="4"/>
      <c r="G287" s="1">
        <f>SUM(G3:G286)</f>
        <v>40</v>
      </c>
      <c r="H287" s="1">
        <f>SUM(H3:H286)</f>
        <v>347</v>
      </c>
      <c r="I287" s="1">
        <f>SUM(I3:I286)</f>
        <v>1000</v>
      </c>
      <c r="J287" s="1">
        <f>SUM(J3:J286)</f>
        <v>2216</v>
      </c>
      <c r="K287" s="1">
        <f>SUM(K3:K286)</f>
        <v>10333</v>
      </c>
      <c r="L287" s="1"/>
      <c r="M287" s="5"/>
    </row>
    <row r="288" spans="1:16" x14ac:dyDescent="0.25">
      <c r="A288" s="3"/>
      <c r="B288" s="1"/>
      <c r="C288" s="1"/>
      <c r="D288" s="1"/>
      <c r="E288" s="4"/>
      <c r="F288" s="4"/>
      <c r="G288" s="1"/>
      <c r="H288" s="1"/>
      <c r="I288" s="1"/>
      <c r="J288" s="1"/>
      <c r="K288" s="1"/>
      <c r="L288" s="1"/>
      <c r="M288" s="5"/>
    </row>
    <row r="289" spans="1:13" x14ac:dyDescent="0.25">
      <c r="A289" s="3" t="s">
        <v>656</v>
      </c>
      <c r="B289" s="5" t="s">
        <v>725</v>
      </c>
      <c r="C289" s="3" t="s">
        <v>726</v>
      </c>
      <c r="D289" s="24"/>
      <c r="E289" s="3" t="s">
        <v>760</v>
      </c>
      <c r="F289" s="3"/>
      <c r="G289" s="3"/>
      <c r="H289" s="3"/>
      <c r="I289" s="3"/>
      <c r="J289" s="3"/>
      <c r="K289" s="3"/>
      <c r="L289" s="3"/>
      <c r="M289" s="5"/>
    </row>
    <row r="290" spans="1:13" x14ac:dyDescent="0.25">
      <c r="A290" s="3" t="s">
        <v>196</v>
      </c>
      <c r="B290" s="3">
        <v>160</v>
      </c>
      <c r="C290" s="3" t="s">
        <v>207</v>
      </c>
      <c r="D290" s="3"/>
      <c r="E290" s="3" t="s">
        <v>208</v>
      </c>
      <c r="F290" s="3"/>
    </row>
    <row r="291" spans="1:13" x14ac:dyDescent="0.25">
      <c r="A291" s="3" t="s">
        <v>34</v>
      </c>
      <c r="B291" s="5" t="s">
        <v>424</v>
      </c>
      <c r="C291" s="3" t="s">
        <v>375</v>
      </c>
      <c r="D291" s="3"/>
      <c r="E291" s="3" t="s">
        <v>426</v>
      </c>
      <c r="F291" s="3"/>
    </row>
    <row r="292" spans="1:13" x14ac:dyDescent="0.25">
      <c r="A292" s="3" t="s">
        <v>110</v>
      </c>
      <c r="B292" s="5" t="s">
        <v>285</v>
      </c>
      <c r="C292" s="3" t="s">
        <v>67</v>
      </c>
      <c r="D292" s="3"/>
      <c r="E292" s="3" t="s">
        <v>286</v>
      </c>
      <c r="F292" s="3"/>
    </row>
    <row r="293" spans="1:13" x14ac:dyDescent="0.25">
      <c r="A293" s="3" t="s">
        <v>266</v>
      </c>
      <c r="B293" s="5" t="s">
        <v>311</v>
      </c>
      <c r="C293" s="3" t="s">
        <v>136</v>
      </c>
      <c r="D293" s="3"/>
      <c r="E293" s="3" t="s">
        <v>315</v>
      </c>
      <c r="F293" s="3"/>
    </row>
    <row r="294" spans="1:13" x14ac:dyDescent="0.25">
      <c r="A294" s="3" t="s">
        <v>459</v>
      </c>
      <c r="B294" s="3">
        <v>134</v>
      </c>
      <c r="C294" s="3" t="s">
        <v>731</v>
      </c>
      <c r="D294" s="3"/>
      <c r="E294" s="3" t="s">
        <v>859</v>
      </c>
    </row>
    <row r="295" spans="1:13" x14ac:dyDescent="0.25">
      <c r="A295" s="3" t="s">
        <v>385</v>
      </c>
      <c r="B295" s="5">
        <v>128</v>
      </c>
      <c r="C295" s="3" t="s">
        <v>464</v>
      </c>
      <c r="D295" s="24"/>
      <c r="E295" s="3" t="s">
        <v>757</v>
      </c>
      <c r="F295" s="3"/>
    </row>
    <row r="296" spans="1:13" x14ac:dyDescent="0.25">
      <c r="A296" s="3" t="s">
        <v>385</v>
      </c>
      <c r="B296" s="5" t="s">
        <v>358</v>
      </c>
      <c r="C296" s="3" t="s">
        <v>582</v>
      </c>
      <c r="D296" s="24"/>
      <c r="E296" s="3" t="s">
        <v>604</v>
      </c>
      <c r="F296" s="3"/>
    </row>
    <row r="297" spans="1:13" x14ac:dyDescent="0.25">
      <c r="A297" s="3" t="s">
        <v>357</v>
      </c>
      <c r="B297" s="5" t="s">
        <v>358</v>
      </c>
      <c r="C297" s="3" t="s">
        <v>359</v>
      </c>
      <c r="D297" s="3"/>
      <c r="E297" s="3" t="s">
        <v>363</v>
      </c>
      <c r="F297" s="3"/>
    </row>
    <row r="298" spans="1:13" x14ac:dyDescent="0.25">
      <c r="A298" s="3" t="s">
        <v>951</v>
      </c>
      <c r="B298" s="5" t="s">
        <v>982</v>
      </c>
      <c r="C298" s="3" t="s">
        <v>464</v>
      </c>
      <c r="D298" s="3"/>
      <c r="E298" s="3" t="s">
        <v>995</v>
      </c>
    </row>
    <row r="299" spans="1:13" x14ac:dyDescent="0.25">
      <c r="A299" s="3" t="s">
        <v>656</v>
      </c>
      <c r="B299" s="5" t="s">
        <v>865</v>
      </c>
      <c r="C299" s="3" t="s">
        <v>32</v>
      </c>
      <c r="D299" s="3"/>
      <c r="E299" s="3" t="s">
        <v>880</v>
      </c>
    </row>
    <row r="300" spans="1:13" x14ac:dyDescent="0.25">
      <c r="A300" s="3" t="s">
        <v>385</v>
      </c>
      <c r="B300" s="3">
        <v>125</v>
      </c>
      <c r="C300" s="3" t="s">
        <v>597</v>
      </c>
      <c r="D300" s="24"/>
      <c r="E300" s="3" t="s">
        <v>758</v>
      </c>
      <c r="F300" s="3"/>
    </row>
    <row r="301" spans="1:13" x14ac:dyDescent="0.25">
      <c r="A301" s="3" t="s">
        <v>665</v>
      </c>
      <c r="B301" s="5">
        <v>124</v>
      </c>
      <c r="C301" s="3" t="s">
        <v>466</v>
      </c>
      <c r="D301" s="3"/>
      <c r="E301" s="3" t="s">
        <v>666</v>
      </c>
      <c r="F301" s="3"/>
      <c r="J301" s="24"/>
    </row>
    <row r="302" spans="1:13" x14ac:dyDescent="0.25">
      <c r="A302" s="3" t="s">
        <v>656</v>
      </c>
      <c r="B302" s="5" t="s">
        <v>944</v>
      </c>
      <c r="C302" s="3" t="s">
        <v>945</v>
      </c>
      <c r="D302" s="24"/>
      <c r="E302" s="3" t="s">
        <v>968</v>
      </c>
      <c r="F302" s="3"/>
      <c r="J302" s="24"/>
    </row>
    <row r="303" spans="1:13" x14ac:dyDescent="0.25">
      <c r="A303" s="3" t="s">
        <v>439</v>
      </c>
      <c r="B303" s="5" t="s">
        <v>457</v>
      </c>
      <c r="C303" s="3" t="s">
        <v>419</v>
      </c>
      <c r="D303" s="3"/>
      <c r="E303" s="3" t="s">
        <v>486</v>
      </c>
      <c r="F303" s="3"/>
    </row>
    <row r="304" spans="1:13" x14ac:dyDescent="0.25">
      <c r="A304" s="3" t="s">
        <v>665</v>
      </c>
      <c r="B304" s="5" t="s">
        <v>343</v>
      </c>
      <c r="C304" s="3" t="s">
        <v>583</v>
      </c>
      <c r="D304" s="3"/>
      <c r="E304" s="3" t="s">
        <v>667</v>
      </c>
      <c r="F304" s="3"/>
    </row>
    <row r="305" spans="1:20" x14ac:dyDescent="0.25">
      <c r="A305" s="3" t="s">
        <v>364</v>
      </c>
      <c r="B305" s="5" t="s">
        <v>343</v>
      </c>
      <c r="C305" s="3" t="s">
        <v>328</v>
      </c>
      <c r="D305" s="3"/>
      <c r="E305" s="3" t="s">
        <v>443</v>
      </c>
      <c r="F305" s="3"/>
      <c r="I305" s="3"/>
      <c r="T305" s="6"/>
    </row>
    <row r="306" spans="1:20" x14ac:dyDescent="0.25">
      <c r="A306" s="3" t="s">
        <v>110</v>
      </c>
      <c r="B306" s="5" t="s">
        <v>343</v>
      </c>
      <c r="C306" s="3" t="s">
        <v>142</v>
      </c>
      <c r="D306" s="3"/>
      <c r="E306" s="3" t="s">
        <v>346</v>
      </c>
      <c r="F306" s="3"/>
      <c r="T306" s="6"/>
    </row>
    <row r="307" spans="1:20" x14ac:dyDescent="0.25">
      <c r="A307" s="3" t="s">
        <v>658</v>
      </c>
      <c r="B307" s="5" t="s">
        <v>659</v>
      </c>
      <c r="C307" s="3" t="s">
        <v>595</v>
      </c>
      <c r="D307" s="3"/>
      <c r="E307" s="3" t="s">
        <v>668</v>
      </c>
      <c r="F307" s="3"/>
      <c r="T307" s="6"/>
    </row>
    <row r="308" spans="1:20" x14ac:dyDescent="0.25">
      <c r="A308" s="3" t="s">
        <v>656</v>
      </c>
      <c r="B308" s="5">
        <v>114</v>
      </c>
      <c r="C308" s="3" t="s">
        <v>32</v>
      </c>
      <c r="D308" s="3"/>
      <c r="E308" s="3" t="s">
        <v>916</v>
      </c>
      <c r="F308" s="3"/>
      <c r="T308" s="6"/>
    </row>
    <row r="309" spans="1:20" x14ac:dyDescent="0.25">
      <c r="A309" s="3" t="s">
        <v>459</v>
      </c>
      <c r="B309" s="3">
        <v>114</v>
      </c>
      <c r="C309" s="3" t="s">
        <v>32</v>
      </c>
      <c r="D309" s="3"/>
      <c r="E309" s="3" t="s">
        <v>795</v>
      </c>
      <c r="F309" s="3"/>
      <c r="T309" s="6"/>
    </row>
    <row r="310" spans="1:20" x14ac:dyDescent="0.25">
      <c r="A310" s="3" t="s">
        <v>385</v>
      </c>
      <c r="B310" s="3">
        <v>114</v>
      </c>
      <c r="C310" s="3" t="s">
        <v>623</v>
      </c>
      <c r="D310" s="24"/>
      <c r="E310" s="3" t="s">
        <v>759</v>
      </c>
      <c r="F310" s="3"/>
      <c r="T310" s="6"/>
    </row>
    <row r="311" spans="1:20" x14ac:dyDescent="0.25">
      <c r="A311" s="3" t="s">
        <v>266</v>
      </c>
      <c r="B311" s="5">
        <v>110</v>
      </c>
      <c r="C311" s="3" t="s">
        <v>68</v>
      </c>
      <c r="D311" s="3"/>
      <c r="E311" s="3" t="s">
        <v>316</v>
      </c>
      <c r="F311" s="3"/>
      <c r="T311" s="6"/>
    </row>
    <row r="312" spans="1:20" x14ac:dyDescent="0.25">
      <c r="A312" s="3" t="s">
        <v>110</v>
      </c>
      <c r="B312" s="5">
        <v>109</v>
      </c>
      <c r="C312" s="3" t="s">
        <v>298</v>
      </c>
      <c r="D312" s="3"/>
      <c r="E312" s="3" t="s">
        <v>362</v>
      </c>
      <c r="F312" s="3"/>
      <c r="T312" s="6"/>
    </row>
    <row r="313" spans="1:20" x14ac:dyDescent="0.25">
      <c r="A313" s="3" t="s">
        <v>656</v>
      </c>
      <c r="B313" s="5" t="s">
        <v>903</v>
      </c>
      <c r="C313" s="3" t="s">
        <v>466</v>
      </c>
      <c r="D313" s="3"/>
      <c r="E313" s="3" t="s">
        <v>917</v>
      </c>
      <c r="F313" s="3"/>
      <c r="T313" s="6"/>
    </row>
    <row r="314" spans="1:20" x14ac:dyDescent="0.25">
      <c r="A314" s="3" t="s">
        <v>439</v>
      </c>
      <c r="B314" s="5">
        <v>107</v>
      </c>
      <c r="C314" s="3" t="s">
        <v>731</v>
      </c>
      <c r="D314" s="3"/>
      <c r="E314" s="3" t="s">
        <v>792</v>
      </c>
      <c r="T314" s="6"/>
    </row>
    <row r="315" spans="1:20" x14ac:dyDescent="0.25">
      <c r="A315" s="3" t="s">
        <v>656</v>
      </c>
      <c r="B315" s="5" t="s">
        <v>981</v>
      </c>
      <c r="C315" s="3" t="s">
        <v>781</v>
      </c>
      <c r="D315" s="3"/>
      <c r="E315" s="3" t="s">
        <v>996</v>
      </c>
      <c r="T315" s="6"/>
    </row>
    <row r="316" spans="1:20" x14ac:dyDescent="0.25">
      <c r="A316" s="3" t="s">
        <v>656</v>
      </c>
      <c r="B316" s="5" t="s">
        <v>462</v>
      </c>
      <c r="C316" s="3" t="s">
        <v>402</v>
      </c>
      <c r="D316" s="3"/>
      <c r="E316" s="3" t="s">
        <v>997</v>
      </c>
      <c r="T316" s="6"/>
    </row>
    <row r="317" spans="1:20" x14ac:dyDescent="0.25">
      <c r="A317" s="3" t="s">
        <v>385</v>
      </c>
      <c r="B317" s="5" t="s">
        <v>462</v>
      </c>
      <c r="C317" s="3" t="s">
        <v>422</v>
      </c>
      <c r="D317" s="3"/>
      <c r="E317" s="3" t="s">
        <v>487</v>
      </c>
      <c r="F317" s="3"/>
      <c r="T317" s="6"/>
    </row>
    <row r="318" spans="1:20" x14ac:dyDescent="0.25">
      <c r="A318" s="3" t="s">
        <v>459</v>
      </c>
      <c r="B318" s="5">
        <v>102</v>
      </c>
      <c r="C318" s="3" t="s">
        <v>731</v>
      </c>
      <c r="D318" s="3"/>
      <c r="E318" s="3" t="s">
        <v>796</v>
      </c>
      <c r="F318" s="3"/>
      <c r="T318" s="6"/>
    </row>
    <row r="319" spans="1:20" x14ac:dyDescent="0.25">
      <c r="A319" s="3" t="s">
        <v>385</v>
      </c>
      <c r="B319" s="5">
        <v>102</v>
      </c>
      <c r="C319" s="3" t="s">
        <v>429</v>
      </c>
      <c r="D319" s="3"/>
      <c r="E319" s="3" t="s">
        <v>437</v>
      </c>
      <c r="F319" s="3"/>
      <c r="G319" s="3"/>
      <c r="J319" s="3"/>
      <c r="T319" s="6"/>
    </row>
    <row r="320" spans="1:20" x14ac:dyDescent="0.25">
      <c r="A320" s="3" t="s">
        <v>385</v>
      </c>
      <c r="B320" s="5">
        <v>102</v>
      </c>
      <c r="C320" s="3" t="s">
        <v>328</v>
      </c>
      <c r="D320" s="3"/>
      <c r="E320" s="3" t="s">
        <v>412</v>
      </c>
      <c r="F320" s="3"/>
      <c r="T320" s="6"/>
    </row>
    <row r="321" spans="1:20" x14ac:dyDescent="0.25">
      <c r="A321" s="3" t="s">
        <v>588</v>
      </c>
      <c r="B321" s="5" t="s">
        <v>660</v>
      </c>
      <c r="C321" s="3" t="s">
        <v>465</v>
      </c>
      <c r="D321" s="3"/>
      <c r="E321" s="3" t="s">
        <v>669</v>
      </c>
      <c r="F321" s="3"/>
      <c r="T321" s="6"/>
    </row>
    <row r="322" spans="1:20" x14ac:dyDescent="0.25">
      <c r="A322" s="3" t="s">
        <v>439</v>
      </c>
      <c r="B322" s="3">
        <v>101</v>
      </c>
      <c r="C322" s="3" t="s">
        <v>32</v>
      </c>
      <c r="D322" s="24"/>
      <c r="E322" s="3" t="s">
        <v>721</v>
      </c>
      <c r="F322" s="3"/>
      <c r="T322" s="6"/>
    </row>
    <row r="323" spans="1:20" x14ac:dyDescent="0.25">
      <c r="A323" s="3" t="s">
        <v>967</v>
      </c>
      <c r="B323" s="5" t="s">
        <v>83</v>
      </c>
      <c r="C323" s="3" t="s">
        <v>402</v>
      </c>
      <c r="D323" s="3"/>
      <c r="E323" s="3" t="s">
        <v>997</v>
      </c>
      <c r="F323" s="3"/>
      <c r="T323" s="6"/>
    </row>
    <row r="324" spans="1:20" x14ac:dyDescent="0.25">
      <c r="A324" s="3" t="s">
        <v>385</v>
      </c>
      <c r="B324" s="5" t="s">
        <v>83</v>
      </c>
      <c r="C324" s="3" t="s">
        <v>32</v>
      </c>
      <c r="D324" s="24"/>
      <c r="E324" s="3" t="s">
        <v>881</v>
      </c>
      <c r="F324" s="6"/>
      <c r="G324" s="6"/>
      <c r="T324" s="6"/>
    </row>
    <row r="325" spans="1:20" x14ac:dyDescent="0.25">
      <c r="A325" s="3" t="s">
        <v>385</v>
      </c>
      <c r="B325" s="5" t="s">
        <v>83</v>
      </c>
      <c r="C325" s="3" t="s">
        <v>402</v>
      </c>
      <c r="D325" s="3"/>
      <c r="E325" s="3" t="s">
        <v>488</v>
      </c>
      <c r="F325" s="3"/>
      <c r="T325" s="6"/>
    </row>
    <row r="326" spans="1:20" x14ac:dyDescent="0.25">
      <c r="A326" s="3" t="s">
        <v>34</v>
      </c>
      <c r="B326" s="5" t="s">
        <v>83</v>
      </c>
      <c r="C326" s="3" t="s">
        <v>84</v>
      </c>
      <c r="D326" s="24"/>
      <c r="E326" s="9" t="s">
        <v>96</v>
      </c>
      <c r="F326" s="9"/>
      <c r="T326" s="6"/>
    </row>
    <row r="327" spans="1:20" x14ac:dyDescent="0.25">
      <c r="A327" s="3" t="s">
        <v>869</v>
      </c>
      <c r="B327" s="3">
        <v>100</v>
      </c>
      <c r="C327" s="3" t="s">
        <v>68</v>
      </c>
      <c r="D327" s="24"/>
      <c r="E327" s="3" t="s">
        <v>882</v>
      </c>
      <c r="F327" s="6"/>
      <c r="G327" s="6"/>
      <c r="T327" s="6"/>
    </row>
    <row r="328" spans="1:20" x14ac:dyDescent="0.25">
      <c r="A328" s="3" t="s">
        <v>656</v>
      </c>
      <c r="B328" s="3">
        <v>100</v>
      </c>
      <c r="C328" s="3" t="s">
        <v>595</v>
      </c>
      <c r="D328" s="3"/>
      <c r="E328" s="3" t="s">
        <v>860</v>
      </c>
      <c r="F328" s="6"/>
      <c r="G328" s="6"/>
      <c r="H328" s="6"/>
      <c r="I328" s="3"/>
      <c r="T328" s="6"/>
    </row>
    <row r="329" spans="1:20" x14ac:dyDescent="0.25">
      <c r="A329" s="3" t="s">
        <v>385</v>
      </c>
      <c r="B329" s="5" t="s">
        <v>234</v>
      </c>
      <c r="C329" s="3" t="s">
        <v>597</v>
      </c>
      <c r="D329" s="3"/>
      <c r="E329" s="3" t="s">
        <v>605</v>
      </c>
      <c r="F329" s="9"/>
    </row>
    <row r="330" spans="1:20" x14ac:dyDescent="0.25">
      <c r="A330" s="3" t="s">
        <v>197</v>
      </c>
      <c r="B330" s="5" t="s">
        <v>234</v>
      </c>
      <c r="C330" s="3" t="s">
        <v>253</v>
      </c>
      <c r="D330" s="24"/>
      <c r="E330" s="9" t="s">
        <v>254</v>
      </c>
      <c r="F330" s="9"/>
    </row>
    <row r="331" spans="1:20" x14ac:dyDescent="0.25">
      <c r="A331" s="3" t="s">
        <v>385</v>
      </c>
      <c r="B331" s="3">
        <v>99</v>
      </c>
      <c r="C331" s="3" t="s">
        <v>416</v>
      </c>
      <c r="D331" s="3"/>
      <c r="E331" s="3" t="s">
        <v>606</v>
      </c>
      <c r="F331" s="9"/>
    </row>
    <row r="332" spans="1:20" x14ac:dyDescent="0.25">
      <c r="A332" s="3" t="s">
        <v>946</v>
      </c>
      <c r="B332" s="5">
        <v>98</v>
      </c>
      <c r="C332" s="3" t="s">
        <v>622</v>
      </c>
      <c r="D332" s="3"/>
      <c r="E332" s="3" t="s">
        <v>969</v>
      </c>
      <c r="F332" s="9"/>
    </row>
    <row r="333" spans="1:20" x14ac:dyDescent="0.25">
      <c r="A333" s="3" t="s">
        <v>34</v>
      </c>
      <c r="B333" s="5">
        <v>98</v>
      </c>
      <c r="C333" s="3" t="s">
        <v>27</v>
      </c>
      <c r="D333" s="24"/>
      <c r="E333" s="9" t="s">
        <v>97</v>
      </c>
      <c r="F333" s="9"/>
    </row>
    <row r="334" spans="1:20" x14ac:dyDescent="0.25">
      <c r="A334" s="3" t="s">
        <v>656</v>
      </c>
      <c r="B334" s="5" t="s">
        <v>780</v>
      </c>
      <c r="C334" s="3" t="s">
        <v>781</v>
      </c>
      <c r="D334" s="3"/>
      <c r="E334" s="3" t="s">
        <v>797</v>
      </c>
      <c r="F334" s="9"/>
    </row>
    <row r="335" spans="1:20" x14ac:dyDescent="0.25">
      <c r="A335" s="3" t="s">
        <v>459</v>
      </c>
      <c r="B335" s="5">
        <v>95</v>
      </c>
      <c r="C335" s="3" t="s">
        <v>921</v>
      </c>
      <c r="D335" s="3"/>
      <c r="E335" s="3" t="s">
        <v>926</v>
      </c>
    </row>
    <row r="336" spans="1:20" x14ac:dyDescent="0.25">
      <c r="A336" s="3" t="s">
        <v>439</v>
      </c>
      <c r="B336" s="5">
        <v>95</v>
      </c>
      <c r="C336" s="3" t="s">
        <v>463</v>
      </c>
      <c r="D336" s="3"/>
      <c r="E336" s="3" t="s">
        <v>489</v>
      </c>
      <c r="F336" s="3"/>
    </row>
    <row r="337" spans="1:25" x14ac:dyDescent="0.25">
      <c r="A337" s="3" t="s">
        <v>439</v>
      </c>
      <c r="B337" s="3">
        <v>94</v>
      </c>
      <c r="C337" s="3" t="s">
        <v>877</v>
      </c>
      <c r="D337" s="24"/>
      <c r="E337" s="3" t="s">
        <v>883</v>
      </c>
      <c r="F337" s="6"/>
      <c r="G337" s="6"/>
    </row>
    <row r="338" spans="1:25" x14ac:dyDescent="0.25">
      <c r="A338" s="3" t="s">
        <v>656</v>
      </c>
      <c r="B338" s="3">
        <v>94</v>
      </c>
      <c r="C338" s="3" t="s">
        <v>781</v>
      </c>
      <c r="D338" s="3"/>
      <c r="E338" s="3" t="s">
        <v>858</v>
      </c>
      <c r="F338" s="3"/>
    </row>
    <row r="339" spans="1:25" x14ac:dyDescent="0.25">
      <c r="A339" s="3" t="s">
        <v>951</v>
      </c>
      <c r="B339" s="5">
        <v>94</v>
      </c>
      <c r="C339" s="3" t="s">
        <v>955</v>
      </c>
      <c r="D339" s="3"/>
      <c r="E339" s="3" t="s">
        <v>998</v>
      </c>
      <c r="F339" s="3"/>
    </row>
    <row r="340" spans="1:25" x14ac:dyDescent="0.25">
      <c r="A340" s="3" t="s">
        <v>588</v>
      </c>
      <c r="B340" s="3">
        <v>94</v>
      </c>
      <c r="C340" s="3" t="s">
        <v>602</v>
      </c>
      <c r="D340" s="3"/>
      <c r="E340" s="3" t="s">
        <v>670</v>
      </c>
      <c r="F340" s="3"/>
    </row>
    <row r="341" spans="1:25" x14ac:dyDescent="0.25">
      <c r="A341" s="3" t="s">
        <v>905</v>
      </c>
      <c r="B341" s="5">
        <v>93</v>
      </c>
      <c r="C341" s="3" t="s">
        <v>923</v>
      </c>
      <c r="D341" s="3"/>
      <c r="E341" s="3" t="s">
        <v>927</v>
      </c>
      <c r="F341" s="3"/>
    </row>
    <row r="342" spans="1:25" x14ac:dyDescent="0.25">
      <c r="A342" s="3" t="s">
        <v>322</v>
      </c>
      <c r="B342" s="5" t="s">
        <v>323</v>
      </c>
      <c r="C342" s="3" t="s">
        <v>27</v>
      </c>
      <c r="D342" s="3"/>
      <c r="E342" s="3" t="s">
        <v>325</v>
      </c>
      <c r="F342" s="3"/>
      <c r="G342" s="3"/>
      <c r="T342" s="6"/>
    </row>
    <row r="343" spans="1:25" x14ac:dyDescent="0.25">
      <c r="A343" s="3" t="s">
        <v>665</v>
      </c>
      <c r="B343" s="3">
        <v>92</v>
      </c>
      <c r="C343" s="3" t="s">
        <v>467</v>
      </c>
      <c r="D343" s="3"/>
      <c r="E343" s="3" t="s">
        <v>672</v>
      </c>
      <c r="F343" s="3"/>
      <c r="G343" s="3"/>
    </row>
    <row r="344" spans="1:25" x14ac:dyDescent="0.25">
      <c r="A344" s="3" t="s">
        <v>385</v>
      </c>
      <c r="B344" s="5">
        <v>92</v>
      </c>
      <c r="C344" s="3" t="s">
        <v>623</v>
      </c>
      <c r="D344" s="3"/>
      <c r="E344" s="3" t="s">
        <v>634</v>
      </c>
      <c r="F344" s="3"/>
      <c r="G344" s="3"/>
    </row>
    <row r="345" spans="1:25" x14ac:dyDescent="0.25">
      <c r="A345" s="3" t="s">
        <v>439</v>
      </c>
      <c r="B345" s="5" t="s">
        <v>621</v>
      </c>
      <c r="C345" s="3" t="s">
        <v>32</v>
      </c>
      <c r="D345" s="3"/>
      <c r="E345" s="3" t="s">
        <v>671</v>
      </c>
      <c r="F345" s="3"/>
      <c r="G345" s="3"/>
    </row>
    <row r="346" spans="1:25" x14ac:dyDescent="0.25">
      <c r="A346" s="3" t="s">
        <v>620</v>
      </c>
      <c r="B346" s="5" t="s">
        <v>621</v>
      </c>
      <c r="C346" s="3" t="s">
        <v>622</v>
      </c>
      <c r="D346" s="3"/>
      <c r="E346" s="3" t="s">
        <v>635</v>
      </c>
      <c r="F346" s="3"/>
      <c r="G346" s="3"/>
    </row>
    <row r="347" spans="1:25" x14ac:dyDescent="0.25">
      <c r="A347" s="3" t="s">
        <v>905</v>
      </c>
      <c r="B347" s="5">
        <v>91</v>
      </c>
      <c r="C347" s="3" t="s">
        <v>623</v>
      </c>
      <c r="D347" s="3"/>
      <c r="E347" s="3" t="s">
        <v>918</v>
      </c>
      <c r="F347" s="3"/>
      <c r="G347" s="3"/>
      <c r="T347" s="30"/>
    </row>
    <row r="348" spans="1:25" x14ac:dyDescent="0.25">
      <c r="A348" s="3" t="s">
        <v>656</v>
      </c>
      <c r="B348" s="5">
        <v>91</v>
      </c>
      <c r="C348" s="3" t="s">
        <v>623</v>
      </c>
      <c r="D348" s="3"/>
      <c r="E348" s="3" t="s">
        <v>793</v>
      </c>
      <c r="F348" s="3"/>
    </row>
    <row r="349" spans="1:25" x14ac:dyDescent="0.25">
      <c r="A349" s="3" t="s">
        <v>655</v>
      </c>
      <c r="B349" s="5" t="s">
        <v>663</v>
      </c>
      <c r="C349" s="3" t="s">
        <v>602</v>
      </c>
      <c r="D349" s="3"/>
      <c r="E349" s="3" t="s">
        <v>670</v>
      </c>
      <c r="F349" s="3"/>
      <c r="G349" s="3"/>
    </row>
    <row r="350" spans="1:25" x14ac:dyDescent="0.25">
      <c r="A350" s="3" t="s">
        <v>385</v>
      </c>
      <c r="B350" s="5">
        <v>90</v>
      </c>
      <c r="C350" s="3" t="s">
        <v>595</v>
      </c>
      <c r="D350" s="3"/>
      <c r="E350" s="3" t="s">
        <v>999</v>
      </c>
      <c r="F350" s="3"/>
      <c r="G350" s="3"/>
    </row>
    <row r="351" spans="1:25" x14ac:dyDescent="0.25">
      <c r="A351" s="3" t="s">
        <v>656</v>
      </c>
      <c r="B351" s="3">
        <v>90</v>
      </c>
      <c r="C351" s="3" t="s">
        <v>768</v>
      </c>
      <c r="D351" s="3"/>
      <c r="E351" s="3" t="s">
        <v>794</v>
      </c>
      <c r="F351" s="3"/>
      <c r="G351" s="3"/>
      <c r="Y351" s="3"/>
    </row>
    <row r="352" spans="1:25" x14ac:dyDescent="0.25">
      <c r="A352" s="3" t="s">
        <v>385</v>
      </c>
      <c r="B352" s="3">
        <v>90</v>
      </c>
      <c r="C352" s="3" t="s">
        <v>586</v>
      </c>
      <c r="D352" s="3"/>
      <c r="E352" s="3" t="s">
        <v>720</v>
      </c>
      <c r="F352" s="3"/>
      <c r="G352" s="3"/>
    </row>
    <row r="353" spans="1:20" x14ac:dyDescent="0.25">
      <c r="A353" s="3" t="s">
        <v>665</v>
      </c>
      <c r="B353" s="3">
        <v>90</v>
      </c>
      <c r="C353" s="3" t="s">
        <v>419</v>
      </c>
      <c r="D353" s="3"/>
      <c r="E353" s="3" t="s">
        <v>673</v>
      </c>
      <c r="F353" s="3"/>
      <c r="G353" s="3"/>
    </row>
    <row r="354" spans="1:20" x14ac:dyDescent="0.25">
      <c r="A354" s="3" t="s">
        <v>890</v>
      </c>
      <c r="B354" s="5" t="s">
        <v>891</v>
      </c>
      <c r="C354" s="3" t="s">
        <v>595</v>
      </c>
      <c r="D354" s="3"/>
      <c r="E354" s="3" t="s">
        <v>919</v>
      </c>
      <c r="F354" s="3"/>
      <c r="G354" s="3"/>
      <c r="T354" s="30"/>
    </row>
    <row r="355" spans="1:20" x14ac:dyDescent="0.25">
      <c r="A355" s="30" t="s">
        <v>951</v>
      </c>
      <c r="B355" s="31">
        <v>89</v>
      </c>
      <c r="C355" s="30" t="s">
        <v>466</v>
      </c>
      <c r="D355" s="30"/>
      <c r="E355" s="30" t="s">
        <v>1026</v>
      </c>
      <c r="T355" s="30"/>
    </row>
    <row r="356" spans="1:20" x14ac:dyDescent="0.25">
      <c r="A356" s="3" t="s">
        <v>439</v>
      </c>
      <c r="B356" s="5">
        <v>89</v>
      </c>
      <c r="C356" s="3" t="s">
        <v>585</v>
      </c>
      <c r="D356" s="3"/>
      <c r="E356" s="3" t="s">
        <v>920</v>
      </c>
      <c r="F356" s="3"/>
      <c r="G356" s="3"/>
      <c r="T356" s="30"/>
    </row>
    <row r="357" spans="1:20" x14ac:dyDescent="0.25">
      <c r="A357" s="3" t="s">
        <v>34</v>
      </c>
      <c r="B357" s="5" t="s">
        <v>347</v>
      </c>
      <c r="C357" s="3" t="s">
        <v>68</v>
      </c>
      <c r="D357" s="3"/>
      <c r="E357" s="3" t="s">
        <v>348</v>
      </c>
      <c r="F357" s="3"/>
      <c r="G357" s="3"/>
    </row>
    <row r="358" spans="1:20" x14ac:dyDescent="0.25">
      <c r="A358" s="3" t="s">
        <v>656</v>
      </c>
      <c r="B358" s="5">
        <v>88</v>
      </c>
      <c r="C358" s="3" t="s">
        <v>784</v>
      </c>
      <c r="D358" s="3"/>
      <c r="E358" s="3" t="s">
        <v>798</v>
      </c>
      <c r="F358" s="3"/>
      <c r="G358" s="3"/>
    </row>
    <row r="359" spans="1:20" x14ac:dyDescent="0.25">
      <c r="A359" s="3" t="s">
        <v>110</v>
      </c>
      <c r="B359" s="3">
        <v>88</v>
      </c>
      <c r="C359" s="3" t="s">
        <v>336</v>
      </c>
      <c r="D359" s="3"/>
      <c r="E359" s="3" t="s">
        <v>341</v>
      </c>
      <c r="F359" s="3"/>
      <c r="G359" s="3"/>
    </row>
    <row r="360" spans="1:20" x14ac:dyDescent="0.25">
      <c r="A360" s="3" t="s">
        <v>789</v>
      </c>
      <c r="B360" s="5" t="s">
        <v>813</v>
      </c>
      <c r="C360" s="3" t="s">
        <v>768</v>
      </c>
      <c r="D360" s="3"/>
      <c r="E360" s="3" t="s">
        <v>857</v>
      </c>
      <c r="G360" s="3"/>
    </row>
    <row r="361" spans="1:20" x14ac:dyDescent="0.25">
      <c r="A361" s="3" t="s">
        <v>459</v>
      </c>
      <c r="B361" s="5">
        <v>87</v>
      </c>
      <c r="C361" s="3" t="s">
        <v>464</v>
      </c>
      <c r="D361" s="3"/>
      <c r="E361" s="3" t="s">
        <v>970</v>
      </c>
      <c r="G361" s="3"/>
    </row>
    <row r="362" spans="1:20" x14ac:dyDescent="0.25">
      <c r="A362" s="3" t="s">
        <v>385</v>
      </c>
      <c r="B362" s="3">
        <v>87</v>
      </c>
      <c r="C362" s="3" t="s">
        <v>68</v>
      </c>
      <c r="D362" s="3"/>
      <c r="E362" s="3" t="s">
        <v>438</v>
      </c>
      <c r="F362" s="3"/>
      <c r="G362" s="3"/>
      <c r="H362" s="3"/>
    </row>
    <row r="363" spans="1:20" x14ac:dyDescent="0.25">
      <c r="A363" s="3" t="s">
        <v>35</v>
      </c>
      <c r="B363" s="5">
        <v>87</v>
      </c>
      <c r="C363" s="3" t="s">
        <v>62</v>
      </c>
      <c r="D363" s="24"/>
      <c r="E363" s="9" t="s">
        <v>98</v>
      </c>
      <c r="F363" s="9"/>
      <c r="R363" s="3"/>
    </row>
    <row r="364" spans="1:20" x14ac:dyDescent="0.25">
      <c r="A364" s="3" t="s">
        <v>110</v>
      </c>
      <c r="B364" s="5" t="s">
        <v>374</v>
      </c>
      <c r="C364" s="3" t="s">
        <v>375</v>
      </c>
      <c r="D364" s="3"/>
      <c r="E364" s="3" t="s">
        <v>377</v>
      </c>
      <c r="F364" s="3"/>
      <c r="G364" s="3"/>
      <c r="R364" s="3"/>
    </row>
    <row r="365" spans="1:20" x14ac:dyDescent="0.25">
      <c r="A365" s="3" t="s">
        <v>322</v>
      </c>
      <c r="B365" s="5">
        <v>86</v>
      </c>
      <c r="C365" s="3" t="s">
        <v>781</v>
      </c>
      <c r="D365" s="3"/>
      <c r="E365" s="3" t="s">
        <v>799</v>
      </c>
      <c r="F365" s="3"/>
      <c r="G365" s="3"/>
      <c r="R365" s="3"/>
    </row>
    <row r="366" spans="1:20" x14ac:dyDescent="0.25">
      <c r="A366" s="3" t="s">
        <v>458</v>
      </c>
      <c r="B366" s="5">
        <v>86</v>
      </c>
      <c r="C366" s="3" t="s">
        <v>465</v>
      </c>
      <c r="D366" s="3"/>
      <c r="E366" s="3" t="s">
        <v>492</v>
      </c>
      <c r="F366" s="3"/>
      <c r="G366" s="3"/>
      <c r="R366" s="3"/>
    </row>
    <row r="367" spans="1:20" x14ac:dyDescent="0.25">
      <c r="A367" s="3" t="s">
        <v>951</v>
      </c>
      <c r="B367" s="5">
        <v>85</v>
      </c>
      <c r="C367" s="3" t="s">
        <v>622</v>
      </c>
      <c r="D367" s="3"/>
      <c r="E367" s="3" t="s">
        <v>969</v>
      </c>
      <c r="F367" s="3"/>
      <c r="G367" s="3"/>
      <c r="R367" s="3"/>
    </row>
    <row r="368" spans="1:20" x14ac:dyDescent="0.25">
      <c r="A368" s="3" t="s">
        <v>756</v>
      </c>
      <c r="B368" s="5">
        <v>85</v>
      </c>
      <c r="C368" s="3" t="s">
        <v>781</v>
      </c>
      <c r="D368" s="3"/>
      <c r="E368" s="3" t="s">
        <v>799</v>
      </c>
      <c r="F368" s="3"/>
      <c r="G368" s="3"/>
      <c r="R368" s="3"/>
    </row>
    <row r="369" spans="1:18" x14ac:dyDescent="0.25">
      <c r="A369" s="3" t="s">
        <v>656</v>
      </c>
      <c r="B369" s="3">
        <v>85</v>
      </c>
      <c r="C369" s="3" t="s">
        <v>373</v>
      </c>
      <c r="D369" s="3"/>
      <c r="E369" s="3" t="s">
        <v>765</v>
      </c>
      <c r="F369" s="3"/>
      <c r="G369" s="3"/>
      <c r="R369" s="3"/>
    </row>
    <row r="370" spans="1:18" x14ac:dyDescent="0.25">
      <c r="A370" s="3" t="s">
        <v>110</v>
      </c>
      <c r="B370" s="5">
        <v>85</v>
      </c>
      <c r="C370" s="3" t="s">
        <v>319</v>
      </c>
      <c r="D370" s="3"/>
      <c r="E370" s="3" t="s">
        <v>321</v>
      </c>
      <c r="F370" s="3"/>
      <c r="G370" s="3"/>
    </row>
    <row r="371" spans="1:18" x14ac:dyDescent="0.25">
      <c r="A371" s="3" t="s">
        <v>459</v>
      </c>
      <c r="B371" s="5" t="s">
        <v>816</v>
      </c>
      <c r="C371" s="3" t="s">
        <v>32</v>
      </c>
      <c r="D371" s="3"/>
      <c r="E371" s="3" t="s">
        <v>855</v>
      </c>
      <c r="F371" s="3"/>
      <c r="G371" s="3"/>
    </row>
    <row r="372" spans="1:18" x14ac:dyDescent="0.25">
      <c r="A372" s="3" t="s">
        <v>656</v>
      </c>
      <c r="B372" s="5" t="s">
        <v>816</v>
      </c>
      <c r="C372" s="3" t="s">
        <v>731</v>
      </c>
      <c r="D372" s="3"/>
      <c r="E372" s="3" t="s">
        <v>856</v>
      </c>
      <c r="G372" s="3"/>
    </row>
    <row r="373" spans="1:18" x14ac:dyDescent="0.25">
      <c r="A373" s="3" t="s">
        <v>656</v>
      </c>
      <c r="B373" s="3">
        <v>84</v>
      </c>
      <c r="C373" s="3" t="s">
        <v>697</v>
      </c>
      <c r="D373" s="24"/>
      <c r="E373" s="3" t="s">
        <v>761</v>
      </c>
      <c r="F373" s="3"/>
      <c r="G373" s="3"/>
    </row>
    <row r="374" spans="1:18" x14ac:dyDescent="0.25">
      <c r="A374" s="3" t="s">
        <v>385</v>
      </c>
      <c r="B374" s="3">
        <v>84</v>
      </c>
      <c r="C374" s="3" t="s">
        <v>595</v>
      </c>
      <c r="D374" s="3"/>
      <c r="E374" s="3" t="s">
        <v>764</v>
      </c>
      <c r="F374" s="3"/>
      <c r="G374" s="3"/>
    </row>
    <row r="375" spans="1:18" x14ac:dyDescent="0.25">
      <c r="A375" s="3" t="s">
        <v>459</v>
      </c>
      <c r="B375" s="5" t="s">
        <v>691</v>
      </c>
      <c r="C375" s="3" t="s">
        <v>68</v>
      </c>
      <c r="D375" s="3"/>
      <c r="E375" s="3" t="s">
        <v>800</v>
      </c>
      <c r="F375" s="3"/>
      <c r="G375" s="3"/>
    </row>
    <row r="376" spans="1:18" x14ac:dyDescent="0.25">
      <c r="A376" s="3" t="s">
        <v>385</v>
      </c>
      <c r="B376" s="5" t="s">
        <v>691</v>
      </c>
      <c r="C376" s="3" t="s">
        <v>158</v>
      </c>
      <c r="D376" s="3"/>
      <c r="E376" s="3" t="s">
        <v>718</v>
      </c>
      <c r="I376" s="3"/>
    </row>
    <row r="377" spans="1:18" x14ac:dyDescent="0.25">
      <c r="A377" s="3" t="s">
        <v>665</v>
      </c>
      <c r="B377" s="3">
        <v>83</v>
      </c>
      <c r="C377" s="3" t="s">
        <v>464</v>
      </c>
      <c r="D377" s="24"/>
      <c r="E377" s="3" t="s">
        <v>674</v>
      </c>
      <c r="F377" s="3"/>
      <c r="G377" s="3"/>
    </row>
    <row r="378" spans="1:18" x14ac:dyDescent="0.25">
      <c r="A378" s="3" t="s">
        <v>385</v>
      </c>
      <c r="B378" s="5">
        <v>83</v>
      </c>
      <c r="C378" s="3" t="s">
        <v>585</v>
      </c>
      <c r="D378" s="3"/>
      <c r="E378" s="3" t="s">
        <v>636</v>
      </c>
      <c r="F378" s="3"/>
      <c r="G378" s="3"/>
    </row>
    <row r="379" spans="1:18" x14ac:dyDescent="0.25">
      <c r="A379" s="3" t="s">
        <v>590</v>
      </c>
      <c r="B379" s="3">
        <v>83</v>
      </c>
      <c r="C379" s="3" t="s">
        <v>591</v>
      </c>
      <c r="D379" s="3"/>
      <c r="E379" s="3" t="s">
        <v>607</v>
      </c>
      <c r="F379" s="3"/>
      <c r="G379" s="3"/>
    </row>
    <row r="380" spans="1:18" x14ac:dyDescent="0.25">
      <c r="A380" s="3" t="s">
        <v>656</v>
      </c>
      <c r="B380" s="3">
        <v>82</v>
      </c>
      <c r="C380" s="3" t="s">
        <v>769</v>
      </c>
      <c r="D380" s="3"/>
      <c r="E380" s="3" t="s">
        <v>801</v>
      </c>
      <c r="F380" s="3"/>
      <c r="G380" s="3"/>
    </row>
    <row r="381" spans="1:18" x14ac:dyDescent="0.25">
      <c r="A381" s="3" t="s">
        <v>364</v>
      </c>
      <c r="B381" s="5">
        <v>82</v>
      </c>
      <c r="C381" s="3" t="s">
        <v>402</v>
      </c>
      <c r="D381" s="3"/>
      <c r="E381" s="3" t="s">
        <v>406</v>
      </c>
      <c r="F381" s="3"/>
      <c r="G381" s="3"/>
    </row>
    <row r="382" spans="1:18" x14ac:dyDescent="0.25">
      <c r="A382" s="3" t="s">
        <v>110</v>
      </c>
      <c r="B382" s="5">
        <v>82</v>
      </c>
      <c r="C382" s="3" t="s">
        <v>328</v>
      </c>
      <c r="D382" s="3"/>
      <c r="E382" s="3" t="s">
        <v>330</v>
      </c>
      <c r="F382" s="3"/>
      <c r="G382" s="3"/>
    </row>
    <row r="383" spans="1:18" x14ac:dyDescent="0.25">
      <c r="A383" s="3" t="s">
        <v>34</v>
      </c>
      <c r="B383" s="5">
        <v>82</v>
      </c>
      <c r="C383" s="3" t="s">
        <v>142</v>
      </c>
      <c r="D383" s="24"/>
      <c r="E383" s="9" t="s">
        <v>144</v>
      </c>
      <c r="F383" s="9"/>
    </row>
    <row r="384" spans="1:18" x14ac:dyDescent="0.25">
      <c r="A384" s="3" t="s">
        <v>266</v>
      </c>
      <c r="B384" s="5" t="s">
        <v>301</v>
      </c>
      <c r="C384" s="3" t="s">
        <v>314</v>
      </c>
      <c r="D384" s="3"/>
      <c r="E384" s="3" t="s">
        <v>317</v>
      </c>
      <c r="F384" s="3"/>
    </row>
    <row r="385" spans="1:17" x14ac:dyDescent="0.25">
      <c r="A385" s="3" t="s">
        <v>180</v>
      </c>
      <c r="B385" s="5">
        <v>81</v>
      </c>
      <c r="C385" s="3" t="s">
        <v>147</v>
      </c>
      <c r="D385" s="24"/>
      <c r="E385" s="9" t="s">
        <v>183</v>
      </c>
      <c r="F385" s="9"/>
    </row>
    <row r="386" spans="1:17" x14ac:dyDescent="0.25">
      <c r="A386" s="3" t="s">
        <v>459</v>
      </c>
      <c r="B386" s="5" t="s">
        <v>140</v>
      </c>
      <c r="C386" s="3" t="s">
        <v>697</v>
      </c>
      <c r="D386" s="3"/>
      <c r="E386" s="3" t="s">
        <v>854</v>
      </c>
      <c r="F386" s="9"/>
    </row>
    <row r="387" spans="1:17" x14ac:dyDescent="0.25">
      <c r="A387" s="3" t="s">
        <v>139</v>
      </c>
      <c r="B387" s="5" t="s">
        <v>140</v>
      </c>
      <c r="C387" s="3" t="s">
        <v>92</v>
      </c>
      <c r="D387" s="24"/>
      <c r="E387" s="9" t="s">
        <v>141</v>
      </c>
      <c r="F387" s="9"/>
    </row>
    <row r="388" spans="1:17" x14ac:dyDescent="0.25">
      <c r="A388" s="3" t="s">
        <v>906</v>
      </c>
      <c r="B388" s="5">
        <v>80</v>
      </c>
      <c r="C388" s="3" t="s">
        <v>464</v>
      </c>
      <c r="D388" s="3"/>
      <c r="E388" s="3" t="s">
        <v>970</v>
      </c>
      <c r="F388" s="9"/>
    </row>
    <row r="389" spans="1:17" x14ac:dyDescent="0.25">
      <c r="A389" s="3" t="s">
        <v>459</v>
      </c>
      <c r="B389" s="5">
        <v>80</v>
      </c>
      <c r="C389" s="3" t="s">
        <v>623</v>
      </c>
      <c r="D389" s="3"/>
      <c r="E389" s="3" t="s">
        <v>918</v>
      </c>
      <c r="F389" s="30"/>
    </row>
    <row r="390" spans="1:17" x14ac:dyDescent="0.25">
      <c r="A390" s="3" t="s">
        <v>656</v>
      </c>
      <c r="B390" s="5">
        <v>80</v>
      </c>
      <c r="C390" s="3" t="s">
        <v>781</v>
      </c>
      <c r="D390" s="3"/>
      <c r="E390" s="3" t="s">
        <v>799</v>
      </c>
      <c r="F390" s="9"/>
    </row>
    <row r="391" spans="1:17" x14ac:dyDescent="0.25">
      <c r="A391" s="3" t="s">
        <v>34</v>
      </c>
      <c r="B391" s="5" t="s">
        <v>279</v>
      </c>
      <c r="C391" s="3" t="s">
        <v>597</v>
      </c>
      <c r="D391" s="3"/>
      <c r="E391" s="3" t="s">
        <v>608</v>
      </c>
      <c r="F391" s="9"/>
      <c r="J391" s="3"/>
      <c r="K391" s="3"/>
      <c r="L391" s="3"/>
      <c r="M391" s="3"/>
      <c r="N391" s="3"/>
      <c r="P391" s="3"/>
      <c r="Q391" s="3"/>
    </row>
    <row r="392" spans="1:17" x14ac:dyDescent="0.25">
      <c r="A392" s="3" t="s">
        <v>266</v>
      </c>
      <c r="B392" s="5" t="s">
        <v>279</v>
      </c>
      <c r="C392" s="3" t="s">
        <v>277</v>
      </c>
      <c r="D392" s="3"/>
      <c r="E392" s="3" t="s">
        <v>278</v>
      </c>
      <c r="F392" s="3"/>
      <c r="J392" s="3"/>
      <c r="K392" s="3"/>
      <c r="L392" s="3"/>
      <c r="M392" s="5"/>
      <c r="N392" s="3"/>
      <c r="O392" s="3"/>
      <c r="P392" s="3"/>
      <c r="Q392" s="3"/>
    </row>
    <row r="393" spans="1:17" x14ac:dyDescent="0.25">
      <c r="A393" s="3" t="s">
        <v>439</v>
      </c>
      <c r="B393" s="5">
        <v>79</v>
      </c>
      <c r="C393" s="3" t="s">
        <v>585</v>
      </c>
      <c r="D393" s="3"/>
      <c r="E393" s="3" t="s">
        <v>971</v>
      </c>
      <c r="F393" s="3"/>
      <c r="J393" s="3"/>
      <c r="K393" s="3"/>
      <c r="L393" s="3"/>
      <c r="M393" s="5"/>
      <c r="N393" s="3"/>
      <c r="O393" s="3"/>
      <c r="P393" s="3"/>
      <c r="Q393" s="3"/>
    </row>
    <row r="394" spans="1:17" x14ac:dyDescent="0.25">
      <c r="A394" s="3" t="s">
        <v>459</v>
      </c>
      <c r="B394" s="5">
        <v>79</v>
      </c>
      <c r="C394" s="3" t="s">
        <v>464</v>
      </c>
      <c r="D394" s="3"/>
      <c r="E394" s="3" t="s">
        <v>491</v>
      </c>
      <c r="F394" s="3"/>
      <c r="J394" s="3"/>
      <c r="K394" s="3"/>
      <c r="L394" s="3"/>
      <c r="M394" s="3"/>
      <c r="N394" s="3"/>
      <c r="O394" s="3"/>
      <c r="P394" s="3"/>
      <c r="Q394" s="3"/>
    </row>
    <row r="395" spans="1:17" x14ac:dyDescent="0.25">
      <c r="A395" s="3" t="s">
        <v>297</v>
      </c>
      <c r="B395" s="5">
        <v>79</v>
      </c>
      <c r="C395" s="3" t="s">
        <v>338</v>
      </c>
      <c r="D395" s="3"/>
      <c r="E395" s="3" t="s">
        <v>340</v>
      </c>
      <c r="F395" s="3"/>
      <c r="G395" s="3"/>
      <c r="J395" s="3"/>
      <c r="K395" s="3"/>
      <c r="L395" s="3"/>
      <c r="M395" s="3"/>
      <c r="N395" s="3"/>
      <c r="O395" s="3"/>
      <c r="P395" s="3"/>
      <c r="Q395" s="3"/>
    </row>
    <row r="396" spans="1:17" x14ac:dyDescent="0.25">
      <c r="A396" s="3" t="s">
        <v>656</v>
      </c>
      <c r="B396" s="5" t="s">
        <v>692</v>
      </c>
      <c r="C396" s="3" t="s">
        <v>693</v>
      </c>
      <c r="D396" s="24"/>
      <c r="E396" s="3" t="s">
        <v>763</v>
      </c>
      <c r="F396" s="6"/>
      <c r="G396" s="6"/>
      <c r="J396" s="3"/>
      <c r="K396" s="3"/>
      <c r="L396" s="3"/>
      <c r="M396" s="3"/>
      <c r="N396" s="3"/>
      <c r="O396" s="3"/>
      <c r="P396" s="3"/>
      <c r="Q396" s="3"/>
    </row>
    <row r="397" spans="1:17" x14ac:dyDescent="0.25">
      <c r="A397" s="30" t="s">
        <v>789</v>
      </c>
      <c r="B397" s="31">
        <v>78</v>
      </c>
      <c r="C397" s="30" t="s">
        <v>463</v>
      </c>
      <c r="D397" s="33"/>
      <c r="E397" s="30" t="s">
        <v>1025</v>
      </c>
      <c r="F397" s="6"/>
      <c r="G397" s="6"/>
      <c r="J397" s="3"/>
      <c r="K397" s="3"/>
      <c r="L397" s="3"/>
      <c r="M397" s="3"/>
      <c r="N397" s="3"/>
      <c r="O397" s="3"/>
      <c r="P397" s="3"/>
      <c r="Q397" s="3"/>
    </row>
    <row r="398" spans="1:17" x14ac:dyDescent="0.25">
      <c r="A398" s="3" t="s">
        <v>385</v>
      </c>
      <c r="B398" s="3">
        <v>78</v>
      </c>
      <c r="C398" s="3" t="s">
        <v>32</v>
      </c>
      <c r="D398" s="3"/>
      <c r="E398" s="3" t="s">
        <v>762</v>
      </c>
      <c r="F398" s="6"/>
      <c r="G398" s="6"/>
      <c r="J398" s="3"/>
      <c r="K398" s="3"/>
      <c r="L398" s="3"/>
      <c r="M398" s="3"/>
      <c r="N398" s="3"/>
      <c r="O398" s="3"/>
      <c r="P398" s="3"/>
      <c r="Q398" s="3"/>
    </row>
    <row r="399" spans="1:17" x14ac:dyDescent="0.25">
      <c r="A399" s="3" t="s">
        <v>385</v>
      </c>
      <c r="B399" s="5" t="s">
        <v>440</v>
      </c>
      <c r="C399" s="3" t="s">
        <v>466</v>
      </c>
      <c r="D399" s="3"/>
      <c r="E399" s="3" t="s">
        <v>490</v>
      </c>
      <c r="F399" s="3"/>
      <c r="G399" s="3"/>
    </row>
    <row r="400" spans="1:17" x14ac:dyDescent="0.25">
      <c r="A400" s="3" t="s">
        <v>34</v>
      </c>
      <c r="B400" s="5" t="s">
        <v>440</v>
      </c>
      <c r="C400" s="3" t="s">
        <v>444</v>
      </c>
      <c r="D400" s="3"/>
      <c r="E400" s="3" t="s">
        <v>445</v>
      </c>
      <c r="F400" s="3"/>
      <c r="G400" s="3"/>
    </row>
    <row r="401" spans="1:7" x14ac:dyDescent="0.25">
      <c r="A401" s="30" t="s">
        <v>656</v>
      </c>
      <c r="B401" s="31">
        <v>77</v>
      </c>
      <c r="C401" s="30" t="s">
        <v>945</v>
      </c>
      <c r="D401" s="33"/>
      <c r="E401" s="30" t="s">
        <v>1024</v>
      </c>
      <c r="F401" s="3"/>
      <c r="G401" s="3"/>
    </row>
    <row r="402" spans="1:7" x14ac:dyDescent="0.25">
      <c r="A402" s="3" t="s">
        <v>656</v>
      </c>
      <c r="B402" s="5">
        <v>77</v>
      </c>
      <c r="C402" s="3" t="s">
        <v>781</v>
      </c>
      <c r="D402" s="3"/>
      <c r="E402" s="3" t="s">
        <v>915</v>
      </c>
      <c r="F402" s="3"/>
      <c r="G402" s="3"/>
    </row>
    <row r="403" spans="1:7" x14ac:dyDescent="0.25">
      <c r="A403" s="3" t="s">
        <v>656</v>
      </c>
      <c r="B403" s="5">
        <v>77</v>
      </c>
      <c r="C403" s="3" t="s">
        <v>848</v>
      </c>
      <c r="D403" s="3"/>
      <c r="E403" s="3" t="s">
        <v>861</v>
      </c>
      <c r="F403" s="3"/>
      <c r="G403" s="3"/>
    </row>
    <row r="404" spans="1:7" x14ac:dyDescent="0.25">
      <c r="A404" s="3" t="s">
        <v>364</v>
      </c>
      <c r="B404" s="3">
        <v>76</v>
      </c>
      <c r="C404" s="3" t="s">
        <v>32</v>
      </c>
      <c r="D404" s="3"/>
      <c r="E404" s="3" t="s">
        <v>427</v>
      </c>
      <c r="F404" s="3"/>
      <c r="G404" s="3"/>
    </row>
    <row r="405" spans="1:7" x14ac:dyDescent="0.25">
      <c r="A405" s="3" t="s">
        <v>29</v>
      </c>
      <c r="B405" s="5">
        <v>76</v>
      </c>
      <c r="C405" s="3" t="s">
        <v>124</v>
      </c>
      <c r="D405" s="24"/>
      <c r="E405" s="9" t="s">
        <v>128</v>
      </c>
      <c r="F405" s="9"/>
    </row>
    <row r="406" spans="1:7" x14ac:dyDescent="0.25">
      <c r="A406" s="3" t="s">
        <v>439</v>
      </c>
      <c r="B406" s="5" t="s">
        <v>129</v>
      </c>
      <c r="C406" s="3" t="s">
        <v>444</v>
      </c>
      <c r="D406" s="3"/>
      <c r="E406" s="3" t="s">
        <v>445</v>
      </c>
      <c r="F406" s="3"/>
    </row>
    <row r="407" spans="1:7" x14ac:dyDescent="0.25">
      <c r="A407" s="3" t="s">
        <v>20</v>
      </c>
      <c r="B407" s="5" t="s">
        <v>129</v>
      </c>
      <c r="C407" s="3" t="s">
        <v>130</v>
      </c>
      <c r="D407" s="24"/>
      <c r="E407" s="9" t="s">
        <v>132</v>
      </c>
      <c r="F407" s="9"/>
    </row>
    <row r="408" spans="1:7" x14ac:dyDescent="0.25">
      <c r="A408" s="3" t="s">
        <v>459</v>
      </c>
      <c r="B408" s="5">
        <v>75</v>
      </c>
      <c r="C408" s="3" t="s">
        <v>768</v>
      </c>
      <c r="D408" s="3"/>
      <c r="E408" s="3" t="s">
        <v>972</v>
      </c>
      <c r="F408" s="9"/>
    </row>
    <row r="409" spans="1:7" x14ac:dyDescent="0.25">
      <c r="A409" s="24"/>
      <c r="B409" s="24"/>
      <c r="C409" s="24"/>
      <c r="D409" s="24"/>
      <c r="E409" s="24"/>
    </row>
    <row r="410" spans="1:7" x14ac:dyDescent="0.25">
      <c r="A410" s="24"/>
      <c r="B410" s="24"/>
      <c r="C410" s="24"/>
      <c r="D410" s="24"/>
      <c r="E410" s="24"/>
    </row>
    <row r="411" spans="1:7" x14ac:dyDescent="0.25">
      <c r="A411" s="24"/>
      <c r="B411" s="24"/>
      <c r="C411" s="24"/>
      <c r="D411" s="24"/>
      <c r="E411" s="24"/>
    </row>
    <row r="412" spans="1:7" x14ac:dyDescent="0.25">
      <c r="A412" s="24"/>
      <c r="B412" s="24"/>
      <c r="C412" s="24"/>
      <c r="D412" s="24"/>
      <c r="E412" s="24"/>
    </row>
    <row r="413" spans="1:7" x14ac:dyDescent="0.25">
      <c r="A413" s="24"/>
      <c r="B413" s="24"/>
      <c r="C413" s="24"/>
      <c r="D413" s="24"/>
      <c r="E413" s="24"/>
    </row>
    <row r="414" spans="1:7" x14ac:dyDescent="0.25">
      <c r="A414" s="24"/>
      <c r="B414" s="24"/>
      <c r="C414" s="24"/>
      <c r="D414" s="24"/>
      <c r="E414" s="24"/>
    </row>
    <row r="415" spans="1:7" x14ac:dyDescent="0.25">
      <c r="A415" s="24"/>
      <c r="B415" s="24"/>
      <c r="C415" s="24"/>
      <c r="D415" s="24"/>
      <c r="E415" s="24"/>
    </row>
    <row r="416" spans="1:7" x14ac:dyDescent="0.25">
      <c r="A416" s="24"/>
      <c r="B416" s="24"/>
      <c r="C416" s="24"/>
      <c r="D416" s="24"/>
      <c r="E416" s="24"/>
    </row>
    <row r="417" spans="1:5" x14ac:dyDescent="0.25">
      <c r="A417" s="24"/>
      <c r="B417" s="24"/>
      <c r="C417" s="24"/>
      <c r="D417" s="24"/>
      <c r="E417" s="24"/>
    </row>
    <row r="418" spans="1:5" x14ac:dyDescent="0.25">
      <c r="A418" s="24"/>
      <c r="B418" s="24"/>
      <c r="C418" s="24"/>
      <c r="D418" s="24"/>
      <c r="E418" s="24"/>
    </row>
    <row r="419" spans="1:5" x14ac:dyDescent="0.25">
      <c r="A419" s="24"/>
      <c r="B419" s="24"/>
      <c r="C419" s="24"/>
      <c r="D419" s="24"/>
      <c r="E419" s="24"/>
    </row>
    <row r="420" spans="1:5" x14ac:dyDescent="0.25">
      <c r="A420" s="24"/>
      <c r="B420" s="24"/>
      <c r="C420" s="24"/>
      <c r="D420" s="24"/>
      <c r="E420" s="24"/>
    </row>
    <row r="421" spans="1:5" x14ac:dyDescent="0.25">
      <c r="A421" s="24"/>
      <c r="B421" s="24"/>
      <c r="C421" s="24"/>
      <c r="D421" s="24"/>
      <c r="E421" s="24"/>
    </row>
    <row r="422" spans="1:5" x14ac:dyDescent="0.25">
      <c r="A422" s="24"/>
      <c r="B422" s="24"/>
      <c r="C422" s="24"/>
      <c r="D422" s="24"/>
      <c r="E422" s="24"/>
    </row>
    <row r="423" spans="1:5" x14ac:dyDescent="0.25">
      <c r="A423" s="24"/>
      <c r="B423" s="24"/>
      <c r="C423" s="24"/>
      <c r="D423" s="24"/>
      <c r="E423" s="24"/>
    </row>
    <row r="424" spans="1:5" x14ac:dyDescent="0.25">
      <c r="A424" s="24"/>
      <c r="B424" s="24"/>
      <c r="C424" s="24"/>
      <c r="D424" s="24"/>
      <c r="E424" s="24"/>
    </row>
    <row r="425" spans="1:5" x14ac:dyDescent="0.25">
      <c r="A425" s="24"/>
      <c r="B425" s="24"/>
      <c r="C425" s="24"/>
      <c r="D425" s="24"/>
      <c r="E425" s="24"/>
    </row>
    <row r="426" spans="1:5" x14ac:dyDescent="0.25">
      <c r="A426" s="24"/>
      <c r="B426" s="24"/>
      <c r="C426" s="24"/>
      <c r="D426" s="24"/>
      <c r="E426" s="24"/>
    </row>
    <row r="427" spans="1:5" x14ac:dyDescent="0.25">
      <c r="A427" s="24"/>
      <c r="B427" s="24"/>
      <c r="C427" s="24"/>
      <c r="D427" s="24"/>
      <c r="E427" s="24"/>
    </row>
  </sheetData>
  <phoneticPr fontId="10" type="noConversion"/>
  <printOptions gridLines="1" gridLinesSet="0"/>
  <pageMargins left="1.3385826771653544" right="0.55118110236220474" top="0.78740157480314965" bottom="0.78740157480314965" header="0.51181102362204722" footer="0.51181102362204722"/>
  <pageSetup paperSize="9" scale="85" orientation="portrait" r:id="rId1"/>
  <headerFooter alignWithMargins="0">
    <oddHeader>&amp;A</oddHeader>
    <oddFooter>Page 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AJ286"/>
  <sheetViews>
    <sheetView zoomScale="90" zoomScaleNormal="90" workbookViewId="0">
      <pane xSplit="1" ySplit="2" topLeftCell="B27" activePane="bottomRight" state="frozen"/>
      <selection pane="topRight" activeCell="B1" sqref="B1"/>
      <selection pane="bottomLeft" activeCell="A3" sqref="A3"/>
      <selection pane="bottomRight" activeCell="Y54" sqref="Y54"/>
    </sheetView>
  </sheetViews>
  <sheetFormatPr defaultRowHeight="12.5" x14ac:dyDescent="0.25"/>
  <cols>
    <col min="1" max="1" width="10.54296875" customWidth="1"/>
    <col min="2" max="34" width="5.08984375" customWidth="1"/>
    <col min="35" max="35" width="7" customWidth="1"/>
    <col min="36" max="36" width="10.81640625" customWidth="1"/>
  </cols>
  <sheetData>
    <row r="1" spans="1:36" ht="13" x14ac:dyDescent="0.3">
      <c r="A1" s="26" t="s">
        <v>746</v>
      </c>
      <c r="G1" s="3" t="s">
        <v>1027</v>
      </c>
    </row>
    <row r="2" spans="1:36" ht="13" x14ac:dyDescent="0.3">
      <c r="A2" s="26" t="s">
        <v>9</v>
      </c>
      <c r="B2">
        <v>1993</v>
      </c>
      <c r="C2">
        <v>1994</v>
      </c>
      <c r="D2">
        <v>1995</v>
      </c>
      <c r="E2">
        <v>1996</v>
      </c>
      <c r="F2">
        <v>1997</v>
      </c>
      <c r="G2">
        <v>1998</v>
      </c>
      <c r="H2">
        <v>1999</v>
      </c>
      <c r="I2">
        <v>2000</v>
      </c>
      <c r="J2">
        <v>2001</v>
      </c>
      <c r="K2">
        <v>2002</v>
      </c>
      <c r="L2">
        <v>2003</v>
      </c>
      <c r="M2">
        <v>2004</v>
      </c>
      <c r="N2">
        <v>2005</v>
      </c>
      <c r="O2">
        <v>2006</v>
      </c>
      <c r="P2">
        <v>2007</v>
      </c>
      <c r="Q2">
        <v>2008</v>
      </c>
      <c r="R2">
        <v>2009</v>
      </c>
      <c r="S2">
        <v>2010</v>
      </c>
      <c r="T2">
        <v>2011</v>
      </c>
      <c r="U2">
        <v>2012</v>
      </c>
      <c r="V2">
        <v>2013</v>
      </c>
      <c r="W2">
        <v>2014</v>
      </c>
      <c r="X2">
        <v>2015</v>
      </c>
      <c r="Y2">
        <v>2016</v>
      </c>
      <c r="Z2">
        <v>2017</v>
      </c>
      <c r="AA2">
        <v>2018</v>
      </c>
      <c r="AB2">
        <v>2019</v>
      </c>
      <c r="AC2">
        <v>2020</v>
      </c>
      <c r="AD2">
        <v>2021</v>
      </c>
      <c r="AE2" s="24">
        <v>2022</v>
      </c>
      <c r="AF2" s="24">
        <v>2023</v>
      </c>
      <c r="AG2" s="24">
        <v>2024</v>
      </c>
      <c r="AH2" s="24">
        <v>2025</v>
      </c>
      <c r="AI2" s="26" t="s">
        <v>745</v>
      </c>
    </row>
    <row r="3" spans="1:36" ht="13" x14ac:dyDescent="0.3">
      <c r="A3" s="3" t="s">
        <v>1001</v>
      </c>
      <c r="AE3" s="24"/>
      <c r="AF3" s="24"/>
      <c r="AG3" s="24"/>
      <c r="AH3" s="24">
        <v>158</v>
      </c>
      <c r="AI3" s="26">
        <f>SUM(B3:AH3)</f>
        <v>158</v>
      </c>
      <c r="AJ3" s="3" t="s">
        <v>1001</v>
      </c>
    </row>
    <row r="4" spans="1:36" ht="13" x14ac:dyDescent="0.3">
      <c r="A4" s="13" t="s">
        <v>393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>
        <v>67</v>
      </c>
      <c r="Q4" s="24">
        <v>69</v>
      </c>
      <c r="R4" s="24">
        <v>149</v>
      </c>
      <c r="S4" s="24">
        <v>239</v>
      </c>
      <c r="T4" s="24">
        <v>242</v>
      </c>
      <c r="U4" s="24">
        <v>56</v>
      </c>
      <c r="V4" s="24">
        <v>110</v>
      </c>
      <c r="W4" s="24">
        <v>14</v>
      </c>
      <c r="X4" s="24">
        <v>93</v>
      </c>
      <c r="Y4" s="24">
        <v>55</v>
      </c>
      <c r="Z4" s="24"/>
      <c r="AA4" s="24"/>
      <c r="AB4" s="24"/>
      <c r="AI4" s="26">
        <f t="shared" ref="AI4:AI70" si="0">SUM(B4:AH4)</f>
        <v>1094</v>
      </c>
      <c r="AJ4" s="13" t="s">
        <v>393</v>
      </c>
    </row>
    <row r="5" spans="1:36" ht="13" x14ac:dyDescent="0.3">
      <c r="A5" s="3" t="s">
        <v>612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>
        <v>147</v>
      </c>
      <c r="U5" s="24">
        <v>6</v>
      </c>
      <c r="V5" s="24"/>
      <c r="W5" s="24"/>
      <c r="X5" s="24"/>
      <c r="Y5" s="24"/>
      <c r="Z5" s="24"/>
      <c r="AA5" s="24"/>
      <c r="AB5" s="24"/>
      <c r="AI5" s="26">
        <f t="shared" si="0"/>
        <v>153</v>
      </c>
      <c r="AJ5" s="3" t="s">
        <v>612</v>
      </c>
    </row>
    <row r="6" spans="1:36" ht="13" x14ac:dyDescent="0.3">
      <c r="A6" s="3" t="s">
        <v>704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>
        <v>115</v>
      </c>
      <c r="Y6" s="24"/>
      <c r="Z6" s="24"/>
      <c r="AA6" s="24"/>
      <c r="AB6" s="24"/>
      <c r="AI6" s="26">
        <f t="shared" si="0"/>
        <v>115</v>
      </c>
      <c r="AJ6" s="3" t="s">
        <v>704</v>
      </c>
    </row>
    <row r="7" spans="1:36" ht="13" x14ac:dyDescent="0.3">
      <c r="A7" s="3" t="s">
        <v>931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F7">
        <v>359</v>
      </c>
      <c r="AG7">
        <v>151</v>
      </c>
      <c r="AH7">
        <v>458</v>
      </c>
      <c r="AI7" s="26">
        <f t="shared" si="0"/>
        <v>968</v>
      </c>
      <c r="AJ7" s="3" t="s">
        <v>931</v>
      </c>
    </row>
    <row r="8" spans="1:36" ht="13" x14ac:dyDescent="0.3">
      <c r="A8" s="3" t="s">
        <v>515</v>
      </c>
      <c r="B8" s="24">
        <v>118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I8" s="26">
        <f t="shared" si="0"/>
        <v>118</v>
      </c>
      <c r="AJ8" s="3" t="s">
        <v>515</v>
      </c>
    </row>
    <row r="9" spans="1:36" ht="13" x14ac:dyDescent="0.3">
      <c r="A9" s="3" t="s">
        <v>775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>
        <v>6</v>
      </c>
      <c r="AB9" s="24">
        <v>122</v>
      </c>
      <c r="AC9">
        <v>34</v>
      </c>
      <c r="AD9">
        <v>41</v>
      </c>
      <c r="AE9">
        <v>149</v>
      </c>
      <c r="AF9">
        <v>184</v>
      </c>
      <c r="AG9">
        <v>224</v>
      </c>
      <c r="AI9" s="26">
        <f t="shared" si="0"/>
        <v>760</v>
      </c>
      <c r="AJ9" s="3" t="s">
        <v>775</v>
      </c>
    </row>
    <row r="10" spans="1:36" ht="13" x14ac:dyDescent="0.3">
      <c r="A10" s="3" t="s">
        <v>616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>
        <v>123</v>
      </c>
      <c r="V10" s="24">
        <v>156</v>
      </c>
      <c r="W10" s="24"/>
      <c r="X10" s="24"/>
      <c r="Y10" s="24"/>
      <c r="Z10" s="24"/>
      <c r="AA10" s="24"/>
      <c r="AB10" s="24"/>
      <c r="AI10" s="26">
        <f t="shared" si="0"/>
        <v>279</v>
      </c>
      <c r="AJ10" s="3" t="s">
        <v>616</v>
      </c>
    </row>
    <row r="11" spans="1:36" ht="13" x14ac:dyDescent="0.3">
      <c r="A11" s="3" t="s">
        <v>396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>
        <v>102</v>
      </c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I11" s="26">
        <f t="shared" si="0"/>
        <v>102</v>
      </c>
      <c r="AJ11" s="3" t="s">
        <v>396</v>
      </c>
    </row>
    <row r="12" spans="1:36" ht="13" x14ac:dyDescent="0.3">
      <c r="A12" s="3" t="s">
        <v>186</v>
      </c>
      <c r="B12" s="24">
        <v>3</v>
      </c>
      <c r="C12" s="24">
        <v>352</v>
      </c>
      <c r="D12" s="24">
        <v>358</v>
      </c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I12" s="26">
        <f t="shared" si="0"/>
        <v>713</v>
      </c>
      <c r="AJ12" s="3" t="s">
        <v>186</v>
      </c>
    </row>
    <row r="13" spans="1:36" ht="13" x14ac:dyDescent="0.3">
      <c r="A13" s="3" t="s">
        <v>423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>
        <v>1</v>
      </c>
      <c r="R13" s="24">
        <v>63</v>
      </c>
      <c r="S13" s="24">
        <v>258</v>
      </c>
      <c r="T13" s="24">
        <v>89</v>
      </c>
      <c r="U13" s="24">
        <v>254</v>
      </c>
      <c r="V13" s="24">
        <v>158</v>
      </c>
      <c r="W13" s="24">
        <v>126</v>
      </c>
      <c r="X13" s="24">
        <v>126</v>
      </c>
      <c r="Y13" s="24">
        <v>97</v>
      </c>
      <c r="Z13" s="24">
        <v>113</v>
      </c>
      <c r="AA13" s="24"/>
      <c r="AB13" s="24">
        <v>57</v>
      </c>
      <c r="AC13" s="24">
        <v>1</v>
      </c>
      <c r="AD13" s="24"/>
      <c r="AE13" s="24"/>
      <c r="AF13" s="24"/>
      <c r="AG13" s="24"/>
      <c r="AH13" s="24"/>
      <c r="AI13" s="26">
        <f t="shared" si="0"/>
        <v>1343</v>
      </c>
      <c r="AJ13" s="3" t="s">
        <v>423</v>
      </c>
    </row>
    <row r="14" spans="1:36" ht="13" x14ac:dyDescent="0.3">
      <c r="A14" s="3" t="s">
        <v>8</v>
      </c>
      <c r="B14" s="24"/>
      <c r="C14" s="24"/>
      <c r="D14" s="24"/>
      <c r="E14" s="24"/>
      <c r="F14" s="24">
        <v>247</v>
      </c>
      <c r="G14" s="24">
        <v>142</v>
      </c>
      <c r="H14" s="24">
        <v>237</v>
      </c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I14" s="26">
        <f t="shared" si="0"/>
        <v>626</v>
      </c>
      <c r="AJ14" s="3" t="s">
        <v>8</v>
      </c>
    </row>
    <row r="15" spans="1:36" ht="13" x14ac:dyDescent="0.3">
      <c r="A15" s="3" t="s">
        <v>754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>
        <v>107</v>
      </c>
      <c r="AA15" s="24">
        <v>329</v>
      </c>
      <c r="AB15" s="24">
        <v>66</v>
      </c>
      <c r="AI15" s="26">
        <f t="shared" si="0"/>
        <v>502</v>
      </c>
      <c r="AJ15" s="3" t="s">
        <v>754</v>
      </c>
    </row>
    <row r="16" spans="1:36" ht="13" x14ac:dyDescent="0.3">
      <c r="A16" s="3" t="s">
        <v>10</v>
      </c>
      <c r="B16" s="24"/>
      <c r="C16" s="24">
        <v>44</v>
      </c>
      <c r="D16" s="24">
        <v>60</v>
      </c>
      <c r="E16" s="24">
        <v>68</v>
      </c>
      <c r="F16" s="24">
        <v>208</v>
      </c>
      <c r="G16" s="24">
        <v>284</v>
      </c>
      <c r="H16" s="24">
        <v>251</v>
      </c>
      <c r="I16" s="24">
        <v>127</v>
      </c>
      <c r="J16" s="24">
        <v>301</v>
      </c>
      <c r="K16" s="24">
        <v>171</v>
      </c>
      <c r="L16" s="24">
        <v>28</v>
      </c>
      <c r="M16" s="24">
        <v>21</v>
      </c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I16" s="26">
        <f t="shared" si="0"/>
        <v>1563</v>
      </c>
      <c r="AJ16" s="3" t="s">
        <v>10</v>
      </c>
    </row>
    <row r="17" spans="1:36" ht="13" x14ac:dyDescent="0.3">
      <c r="A17" s="3" t="s">
        <v>11</v>
      </c>
      <c r="B17" s="24"/>
      <c r="C17" s="24"/>
      <c r="D17" s="24"/>
      <c r="E17" s="24">
        <v>119</v>
      </c>
      <c r="F17" s="24">
        <v>116</v>
      </c>
      <c r="G17" s="24">
        <v>103</v>
      </c>
      <c r="H17" s="24">
        <v>160</v>
      </c>
      <c r="I17" s="24">
        <v>74</v>
      </c>
      <c r="J17" s="24">
        <v>59</v>
      </c>
      <c r="K17" s="24">
        <v>22</v>
      </c>
      <c r="L17" s="24">
        <v>28</v>
      </c>
      <c r="M17" s="24">
        <v>12</v>
      </c>
      <c r="N17" s="24">
        <v>17</v>
      </c>
      <c r="O17" s="24">
        <v>47</v>
      </c>
      <c r="P17" s="24">
        <v>70</v>
      </c>
      <c r="Q17" s="24">
        <v>18</v>
      </c>
      <c r="R17" s="24">
        <v>49</v>
      </c>
      <c r="S17" s="24">
        <v>1</v>
      </c>
      <c r="T17" s="24"/>
      <c r="U17" s="24"/>
      <c r="V17" s="24"/>
      <c r="W17" s="24">
        <v>2</v>
      </c>
      <c r="X17" s="24">
        <v>14</v>
      </c>
      <c r="Y17" s="24">
        <v>20</v>
      </c>
      <c r="Z17" s="24"/>
      <c r="AA17" s="24"/>
      <c r="AB17" s="24">
        <v>6</v>
      </c>
      <c r="AI17" s="26">
        <f t="shared" si="0"/>
        <v>937</v>
      </c>
      <c r="AJ17" s="3" t="s">
        <v>11</v>
      </c>
    </row>
    <row r="18" spans="1:36" ht="13" x14ac:dyDescent="0.3">
      <c r="A18" s="3" t="s">
        <v>864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D18">
        <v>107</v>
      </c>
      <c r="AI18" s="26">
        <f t="shared" si="0"/>
        <v>107</v>
      </c>
      <c r="AJ18" s="3" t="s">
        <v>864</v>
      </c>
    </row>
    <row r="19" spans="1:36" ht="13" x14ac:dyDescent="0.3">
      <c r="A19" s="3" t="s">
        <v>777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>
        <v>91</v>
      </c>
      <c r="AB19" s="24">
        <v>12</v>
      </c>
      <c r="AD19">
        <v>46</v>
      </c>
      <c r="AE19">
        <v>3</v>
      </c>
      <c r="AF19">
        <v>42</v>
      </c>
      <c r="AG19">
        <v>34</v>
      </c>
      <c r="AH19">
        <v>6</v>
      </c>
      <c r="AI19" s="26">
        <f t="shared" si="0"/>
        <v>234</v>
      </c>
      <c r="AJ19" s="3" t="s">
        <v>777</v>
      </c>
    </row>
    <row r="20" spans="1:36" ht="13" x14ac:dyDescent="0.3">
      <c r="A20" s="3" t="s">
        <v>294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>
        <v>227</v>
      </c>
      <c r="M20" s="24">
        <v>312</v>
      </c>
      <c r="N20" s="24">
        <v>315</v>
      </c>
      <c r="O20" s="24">
        <v>146</v>
      </c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I20" s="26">
        <f t="shared" si="0"/>
        <v>1000</v>
      </c>
      <c r="AJ20" s="3" t="s">
        <v>294</v>
      </c>
    </row>
    <row r="21" spans="1:36" ht="13" x14ac:dyDescent="0.3">
      <c r="A21" s="3" t="s">
        <v>1008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H21">
        <v>11</v>
      </c>
      <c r="AI21" s="26">
        <f t="shared" si="0"/>
        <v>11</v>
      </c>
      <c r="AJ21" s="3" t="s">
        <v>1008</v>
      </c>
    </row>
    <row r="22" spans="1:36" ht="13" x14ac:dyDescent="0.3">
      <c r="A22" s="3" t="s">
        <v>868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D22">
        <v>184</v>
      </c>
      <c r="AE22">
        <v>292</v>
      </c>
      <c r="AF22">
        <v>238</v>
      </c>
      <c r="AG22">
        <v>70</v>
      </c>
      <c r="AH22">
        <v>229</v>
      </c>
      <c r="AI22" s="26">
        <f t="shared" si="0"/>
        <v>1013</v>
      </c>
      <c r="AJ22" s="3" t="s">
        <v>868</v>
      </c>
    </row>
    <row r="23" spans="1:36" ht="13" x14ac:dyDescent="0.3">
      <c r="A23" s="3" t="s">
        <v>494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>
        <v>121</v>
      </c>
      <c r="T23" s="24">
        <v>150</v>
      </c>
      <c r="U23" s="24">
        <v>40</v>
      </c>
      <c r="V23" s="24">
        <v>59</v>
      </c>
      <c r="W23" s="24">
        <v>46</v>
      </c>
      <c r="X23" s="24">
        <v>100</v>
      </c>
      <c r="Y23" s="24">
        <v>50</v>
      </c>
      <c r="Z23" s="24">
        <v>75</v>
      </c>
      <c r="AA23" s="24">
        <v>47</v>
      </c>
      <c r="AB23" s="24">
        <v>64</v>
      </c>
      <c r="AC23" s="24">
        <v>23</v>
      </c>
      <c r="AD23" s="24">
        <v>25</v>
      </c>
      <c r="AE23" s="24">
        <v>54</v>
      </c>
      <c r="AF23" s="24">
        <v>99</v>
      </c>
      <c r="AG23" s="24">
        <v>70</v>
      </c>
      <c r="AH23" s="24">
        <v>120</v>
      </c>
      <c r="AI23" s="26">
        <f t="shared" si="0"/>
        <v>1143</v>
      </c>
      <c r="AJ23" s="3" t="s">
        <v>494</v>
      </c>
    </row>
    <row r="24" spans="1:36" ht="13" x14ac:dyDescent="0.3">
      <c r="A24" s="3" t="s">
        <v>853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>
        <v>20</v>
      </c>
      <c r="AD24" s="24">
        <v>6</v>
      </c>
      <c r="AE24" s="24">
        <v>21</v>
      </c>
      <c r="AF24" s="24">
        <v>20</v>
      </c>
      <c r="AG24" s="24">
        <v>15</v>
      </c>
      <c r="AH24" s="24">
        <v>54</v>
      </c>
      <c r="AI24" s="26">
        <f t="shared" si="0"/>
        <v>136</v>
      </c>
      <c r="AJ24" s="3" t="s">
        <v>853</v>
      </c>
    </row>
    <row r="25" spans="1:36" ht="13" x14ac:dyDescent="0.3">
      <c r="A25" s="3" t="s">
        <v>399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>
        <v>32</v>
      </c>
      <c r="P25" s="24">
        <v>31</v>
      </c>
      <c r="Q25" s="24">
        <v>110</v>
      </c>
      <c r="R25" s="24">
        <v>9</v>
      </c>
      <c r="S25" s="24"/>
      <c r="T25" s="24"/>
      <c r="U25" s="24"/>
      <c r="V25" s="24"/>
      <c r="W25" s="24"/>
      <c r="X25" s="24"/>
      <c r="Y25" s="24"/>
      <c r="Z25" s="24"/>
      <c r="AA25" s="24"/>
      <c r="AB25" s="24"/>
      <c r="AI25" s="26">
        <f t="shared" si="0"/>
        <v>182</v>
      </c>
      <c r="AJ25" s="3" t="s">
        <v>399</v>
      </c>
    </row>
    <row r="26" spans="1:36" ht="13" x14ac:dyDescent="0.3">
      <c r="A26" s="3" t="s">
        <v>939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F26" s="3">
        <v>0</v>
      </c>
      <c r="AG26" s="3"/>
      <c r="AH26" s="3">
        <v>5</v>
      </c>
      <c r="AI26" s="26">
        <f t="shared" ref="AI26" si="1">SUM(B26:AH26)</f>
        <v>5</v>
      </c>
      <c r="AJ26" s="3" t="s">
        <v>939</v>
      </c>
    </row>
    <row r="27" spans="1:36" ht="13" x14ac:dyDescent="0.3">
      <c r="A27" s="3" t="s">
        <v>12</v>
      </c>
      <c r="B27" s="24">
        <v>43</v>
      </c>
      <c r="C27" s="24">
        <v>89</v>
      </c>
      <c r="D27" s="24">
        <v>47</v>
      </c>
      <c r="E27" s="24">
        <v>52</v>
      </c>
      <c r="F27" s="24">
        <v>73</v>
      </c>
      <c r="G27" s="24">
        <v>49</v>
      </c>
      <c r="H27" s="24">
        <v>58</v>
      </c>
      <c r="I27" s="24">
        <v>71</v>
      </c>
      <c r="J27" s="24">
        <v>37</v>
      </c>
      <c r="K27" s="24">
        <v>77</v>
      </c>
      <c r="L27" s="24">
        <v>31</v>
      </c>
      <c r="M27" s="24">
        <v>5</v>
      </c>
      <c r="N27" s="24">
        <v>5</v>
      </c>
      <c r="O27" s="24">
        <v>0</v>
      </c>
      <c r="P27" s="24"/>
      <c r="Q27" s="24"/>
      <c r="R27" s="24"/>
      <c r="S27" s="24"/>
      <c r="T27" s="24">
        <v>23</v>
      </c>
      <c r="U27" s="24"/>
      <c r="V27" s="24"/>
      <c r="W27" s="24"/>
      <c r="X27" s="24"/>
      <c r="Y27" s="24"/>
      <c r="Z27" s="24"/>
      <c r="AA27" s="24"/>
      <c r="AB27" s="24"/>
      <c r="AI27" s="26">
        <f t="shared" si="0"/>
        <v>660</v>
      </c>
      <c r="AJ27" s="3" t="s">
        <v>12</v>
      </c>
    </row>
    <row r="28" spans="1:36" ht="13" x14ac:dyDescent="0.3">
      <c r="A28" s="3" t="s">
        <v>728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>
        <v>61</v>
      </c>
      <c r="Z28" s="24">
        <v>152</v>
      </c>
      <c r="AA28" s="24"/>
      <c r="AB28" s="24"/>
      <c r="AI28" s="26">
        <f t="shared" si="0"/>
        <v>213</v>
      </c>
      <c r="AJ28" s="3" t="s">
        <v>728</v>
      </c>
    </row>
    <row r="29" spans="1:36" ht="13" x14ac:dyDescent="0.3">
      <c r="A29" s="3" t="s">
        <v>115</v>
      </c>
      <c r="B29" s="24"/>
      <c r="C29" s="24"/>
      <c r="D29" s="24"/>
      <c r="E29" s="24"/>
      <c r="F29" s="24"/>
      <c r="G29" s="24"/>
      <c r="H29" s="24"/>
      <c r="I29" s="24"/>
      <c r="J29" s="24">
        <v>11</v>
      </c>
      <c r="K29" s="24">
        <v>194</v>
      </c>
      <c r="L29" s="24">
        <v>218</v>
      </c>
      <c r="M29" s="24"/>
      <c r="N29" s="24">
        <v>147</v>
      </c>
      <c r="O29" s="24">
        <v>104</v>
      </c>
      <c r="P29" s="24">
        <v>147</v>
      </c>
      <c r="Q29" s="24">
        <v>33</v>
      </c>
      <c r="R29" s="24">
        <v>63</v>
      </c>
      <c r="S29" s="24">
        <v>79</v>
      </c>
      <c r="T29" s="24">
        <v>91</v>
      </c>
      <c r="U29" s="24">
        <v>0</v>
      </c>
      <c r="V29" s="24"/>
      <c r="W29" s="24"/>
      <c r="X29" s="24"/>
      <c r="Y29" s="24"/>
      <c r="Z29" s="24"/>
      <c r="AA29" s="24"/>
      <c r="AB29" s="24"/>
      <c r="AI29" s="26">
        <f t="shared" si="0"/>
        <v>1087</v>
      </c>
      <c r="AJ29" s="3" t="s">
        <v>115</v>
      </c>
    </row>
    <row r="30" spans="1:36" ht="13" x14ac:dyDescent="0.3">
      <c r="A30" s="3" t="s">
        <v>974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G30">
        <v>268</v>
      </c>
      <c r="AH30">
        <v>150</v>
      </c>
      <c r="AI30" s="26">
        <f t="shared" si="0"/>
        <v>418</v>
      </c>
      <c r="AJ30" s="3" t="s">
        <v>974</v>
      </c>
    </row>
    <row r="31" spans="1:36" ht="13" x14ac:dyDescent="0.3">
      <c r="A31" s="3" t="s">
        <v>495</v>
      </c>
      <c r="B31" s="24"/>
      <c r="C31" s="24"/>
      <c r="D31" s="24"/>
      <c r="E31" s="24"/>
      <c r="F31" s="24"/>
      <c r="G31" s="24"/>
      <c r="H31" s="24">
        <v>23</v>
      </c>
      <c r="I31" s="24">
        <v>94</v>
      </c>
      <c r="J31" s="24">
        <v>20</v>
      </c>
      <c r="K31" s="24">
        <v>73</v>
      </c>
      <c r="L31" s="24">
        <v>197</v>
      </c>
      <c r="M31" s="24">
        <v>143</v>
      </c>
      <c r="N31" s="24">
        <v>156</v>
      </c>
      <c r="O31" s="24">
        <v>36</v>
      </c>
      <c r="P31" s="24">
        <v>19</v>
      </c>
      <c r="Q31" s="24">
        <v>46</v>
      </c>
      <c r="R31" s="24">
        <v>18</v>
      </c>
      <c r="S31" s="24">
        <v>12</v>
      </c>
      <c r="T31" s="24"/>
      <c r="U31" s="24"/>
      <c r="V31" s="24">
        <v>7</v>
      </c>
      <c r="W31" s="24"/>
      <c r="X31" s="24"/>
      <c r="Y31" s="24"/>
      <c r="Z31" s="24">
        <v>12</v>
      </c>
      <c r="AA31" s="24"/>
      <c r="AB31" s="24"/>
      <c r="AI31" s="26">
        <f t="shared" si="0"/>
        <v>856</v>
      </c>
      <c r="AJ31" s="3" t="s">
        <v>495</v>
      </c>
    </row>
    <row r="32" spans="1:36" ht="13" x14ac:dyDescent="0.3">
      <c r="A32" s="3" t="s">
        <v>496</v>
      </c>
      <c r="B32" s="24"/>
      <c r="C32" s="24"/>
      <c r="D32" s="24"/>
      <c r="E32" s="24">
        <v>329</v>
      </c>
      <c r="F32" s="24">
        <v>202</v>
      </c>
      <c r="G32" s="24">
        <v>382</v>
      </c>
      <c r="H32" s="24">
        <v>413</v>
      </c>
      <c r="I32" s="24">
        <v>554</v>
      </c>
      <c r="J32" s="24">
        <v>332</v>
      </c>
      <c r="K32" s="24">
        <v>303</v>
      </c>
      <c r="L32" s="24">
        <v>438</v>
      </c>
      <c r="M32" s="24">
        <v>289</v>
      </c>
      <c r="N32" s="24">
        <v>297</v>
      </c>
      <c r="O32" s="24">
        <v>282</v>
      </c>
      <c r="P32" s="24">
        <v>118</v>
      </c>
      <c r="Q32" s="24">
        <v>349</v>
      </c>
      <c r="R32" s="24">
        <v>357</v>
      </c>
      <c r="S32" s="24">
        <v>200</v>
      </c>
      <c r="T32" s="24">
        <v>486</v>
      </c>
      <c r="U32" s="24">
        <v>163</v>
      </c>
      <c r="V32" s="24">
        <v>152</v>
      </c>
      <c r="W32" s="24"/>
      <c r="X32" s="24"/>
      <c r="Y32" s="24"/>
      <c r="Z32" s="24"/>
      <c r="AA32" s="24"/>
      <c r="AB32" s="24"/>
      <c r="AI32" s="26">
        <f t="shared" si="0"/>
        <v>5646</v>
      </c>
      <c r="AJ32" s="3" t="s">
        <v>496</v>
      </c>
    </row>
    <row r="33" spans="1:36" ht="13" x14ac:dyDescent="0.3">
      <c r="A33" s="3" t="s">
        <v>173</v>
      </c>
      <c r="B33" s="24"/>
      <c r="C33" s="24">
        <v>66</v>
      </c>
      <c r="D33" s="24">
        <v>81</v>
      </c>
      <c r="E33" s="24">
        <v>79</v>
      </c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I33" s="26">
        <f t="shared" si="0"/>
        <v>226</v>
      </c>
      <c r="AJ33" s="3" t="s">
        <v>173</v>
      </c>
    </row>
    <row r="34" spans="1:36" ht="13" x14ac:dyDescent="0.3">
      <c r="A34" s="3" t="s">
        <v>104</v>
      </c>
      <c r="B34" s="24"/>
      <c r="C34" s="24"/>
      <c r="D34" s="24"/>
      <c r="E34" s="24"/>
      <c r="F34" s="24"/>
      <c r="G34" s="24"/>
      <c r="H34" s="24"/>
      <c r="I34" s="24"/>
      <c r="J34" s="24">
        <v>128</v>
      </c>
      <c r="K34" s="24">
        <v>72</v>
      </c>
      <c r="L34" s="24">
        <v>118</v>
      </c>
      <c r="M34" s="24">
        <v>253</v>
      </c>
      <c r="N34" s="24">
        <v>268</v>
      </c>
      <c r="O34" s="24">
        <v>113</v>
      </c>
      <c r="P34" s="24">
        <v>48</v>
      </c>
      <c r="Q34" s="24">
        <v>73</v>
      </c>
      <c r="R34" s="24">
        <v>91</v>
      </c>
      <c r="S34" s="24">
        <v>129</v>
      </c>
      <c r="T34" s="24">
        <v>69</v>
      </c>
      <c r="U34" s="24"/>
      <c r="V34" s="24"/>
      <c r="W34" s="24"/>
      <c r="X34" s="24">
        <v>37</v>
      </c>
      <c r="Y34" s="24"/>
      <c r="Z34" s="24">
        <v>4</v>
      </c>
      <c r="AA34" s="24">
        <v>140</v>
      </c>
      <c r="AB34" s="24">
        <v>85</v>
      </c>
      <c r="AH34">
        <v>1</v>
      </c>
      <c r="AI34" s="26">
        <f t="shared" si="0"/>
        <v>1629</v>
      </c>
      <c r="AJ34" s="3" t="s">
        <v>104</v>
      </c>
    </row>
    <row r="35" spans="1:36" ht="13" x14ac:dyDescent="0.3">
      <c r="A35" s="3" t="s">
        <v>105</v>
      </c>
      <c r="B35" s="24"/>
      <c r="C35" s="24"/>
      <c r="D35" s="24"/>
      <c r="E35" s="24"/>
      <c r="F35" s="24"/>
      <c r="G35" s="24"/>
      <c r="H35" s="24"/>
      <c r="I35" s="24"/>
      <c r="J35" s="24">
        <v>257</v>
      </c>
      <c r="K35" s="24">
        <v>288</v>
      </c>
      <c r="L35" s="24">
        <v>676</v>
      </c>
      <c r="M35" s="24">
        <v>568</v>
      </c>
      <c r="N35" s="24">
        <v>524</v>
      </c>
      <c r="O35" s="24">
        <v>437</v>
      </c>
      <c r="P35" s="24">
        <v>260</v>
      </c>
      <c r="Q35" s="24">
        <v>223</v>
      </c>
      <c r="R35" s="24">
        <v>165</v>
      </c>
      <c r="S35" s="24">
        <v>40</v>
      </c>
      <c r="T35" s="24"/>
      <c r="U35" s="24"/>
      <c r="V35" s="24"/>
      <c r="W35" s="24"/>
      <c r="X35" s="24"/>
      <c r="Y35" s="24"/>
      <c r="Z35" s="24"/>
      <c r="AA35" s="24"/>
      <c r="AB35" s="24"/>
      <c r="AI35" s="26">
        <f t="shared" si="0"/>
        <v>3438</v>
      </c>
      <c r="AJ35" s="3" t="s">
        <v>105</v>
      </c>
    </row>
    <row r="36" spans="1:36" ht="13" x14ac:dyDescent="0.3">
      <c r="A36" s="3" t="s">
        <v>963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F36">
        <v>1</v>
      </c>
      <c r="AG36">
        <v>23</v>
      </c>
      <c r="AH36">
        <v>90</v>
      </c>
      <c r="AI36" s="26">
        <f t="shared" si="0"/>
        <v>114</v>
      </c>
      <c r="AJ36" s="3" t="s">
        <v>963</v>
      </c>
    </row>
    <row r="37" spans="1:36" ht="13" x14ac:dyDescent="0.3">
      <c r="A37" s="3" t="s">
        <v>973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G37">
        <v>108</v>
      </c>
      <c r="AI37" s="26">
        <f t="shared" si="0"/>
        <v>108</v>
      </c>
      <c r="AJ37" s="3" t="s">
        <v>973</v>
      </c>
    </row>
    <row r="38" spans="1:36" ht="13" x14ac:dyDescent="0.3">
      <c r="A38" s="3" t="s">
        <v>1004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H38">
        <v>20</v>
      </c>
      <c r="AI38" s="26">
        <f t="shared" si="0"/>
        <v>20</v>
      </c>
      <c r="AJ38" s="3" t="s">
        <v>1004</v>
      </c>
    </row>
    <row r="39" spans="1:36" ht="13" x14ac:dyDescent="0.3">
      <c r="A39" s="3" t="s">
        <v>497</v>
      </c>
      <c r="B39" s="24">
        <v>189</v>
      </c>
      <c r="C39" s="24">
        <v>64</v>
      </c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I39" s="26">
        <f t="shared" si="0"/>
        <v>253</v>
      </c>
      <c r="AJ39" s="3" t="s">
        <v>497</v>
      </c>
    </row>
    <row r="40" spans="1:36" ht="13" x14ac:dyDescent="0.3">
      <c r="A40" s="3" t="s">
        <v>398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>
        <v>131</v>
      </c>
      <c r="Q40" s="24">
        <v>78</v>
      </c>
      <c r="R40" s="24">
        <v>125</v>
      </c>
      <c r="S40" s="24">
        <v>183</v>
      </c>
      <c r="T40" s="24"/>
      <c r="U40" s="24">
        <v>57</v>
      </c>
      <c r="V40" s="24"/>
      <c r="W40" s="24"/>
      <c r="X40" s="24"/>
      <c r="Y40" s="24"/>
      <c r="Z40" s="24"/>
      <c r="AA40" s="24"/>
      <c r="AB40" s="24"/>
      <c r="AI40" s="26">
        <f t="shared" si="0"/>
        <v>574</v>
      </c>
      <c r="AJ40" s="3" t="s">
        <v>398</v>
      </c>
    </row>
    <row r="41" spans="1:36" ht="13" x14ac:dyDescent="0.3">
      <c r="A41" s="3" t="s">
        <v>886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E41">
        <v>549</v>
      </c>
      <c r="AF41">
        <v>272</v>
      </c>
      <c r="AI41" s="26">
        <f t="shared" si="0"/>
        <v>821</v>
      </c>
      <c r="AJ41" s="3" t="s">
        <v>886</v>
      </c>
    </row>
    <row r="42" spans="1:36" ht="13" x14ac:dyDescent="0.3">
      <c r="A42" s="3" t="s">
        <v>368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>
        <v>94</v>
      </c>
      <c r="P42" s="24">
        <v>40</v>
      </c>
      <c r="Q42" s="24">
        <v>130</v>
      </c>
      <c r="R42" s="24">
        <v>142</v>
      </c>
      <c r="S42" s="24">
        <v>70</v>
      </c>
      <c r="T42" s="24">
        <v>325</v>
      </c>
      <c r="U42" s="24">
        <v>216</v>
      </c>
      <c r="V42" s="24">
        <v>327</v>
      </c>
      <c r="W42" s="24">
        <v>341</v>
      </c>
      <c r="X42" s="24">
        <v>133</v>
      </c>
      <c r="Y42" s="24">
        <v>205</v>
      </c>
      <c r="Z42" s="24">
        <v>215</v>
      </c>
      <c r="AA42" s="24">
        <v>50</v>
      </c>
      <c r="AB42" s="24">
        <v>116</v>
      </c>
      <c r="AC42" s="24">
        <v>55</v>
      </c>
      <c r="AD42" s="24">
        <v>122</v>
      </c>
      <c r="AE42" s="24">
        <v>111</v>
      </c>
      <c r="AF42" s="24"/>
      <c r="AG42" s="24"/>
      <c r="AH42" s="24"/>
      <c r="AI42" s="26">
        <f t="shared" si="0"/>
        <v>2692</v>
      </c>
      <c r="AJ42" s="3" t="s">
        <v>368</v>
      </c>
    </row>
    <row r="43" spans="1:36" ht="13" x14ac:dyDescent="0.3">
      <c r="A43" s="3" t="s">
        <v>803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>
        <v>170</v>
      </c>
      <c r="AC43">
        <v>175</v>
      </c>
      <c r="AD43">
        <v>78</v>
      </c>
      <c r="AE43">
        <v>357</v>
      </c>
      <c r="AF43">
        <v>351</v>
      </c>
      <c r="AG43">
        <v>249</v>
      </c>
      <c r="AH43">
        <v>214</v>
      </c>
      <c r="AI43" s="26">
        <f t="shared" si="0"/>
        <v>1594</v>
      </c>
      <c r="AJ43" s="3" t="s">
        <v>803</v>
      </c>
    </row>
    <row r="44" spans="1:36" ht="13" x14ac:dyDescent="0.3">
      <c r="A44" s="3" t="s">
        <v>498</v>
      </c>
      <c r="B44" s="24"/>
      <c r="C44" s="24">
        <v>105</v>
      </c>
      <c r="D44" s="24">
        <v>77</v>
      </c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I44" s="26">
        <f t="shared" si="0"/>
        <v>182</v>
      </c>
      <c r="AJ44" s="3" t="s">
        <v>498</v>
      </c>
    </row>
    <row r="45" spans="1:36" ht="13" x14ac:dyDescent="0.3">
      <c r="A45" s="3" t="s">
        <v>13</v>
      </c>
      <c r="B45" s="24"/>
      <c r="C45" s="24"/>
      <c r="D45" s="24"/>
      <c r="E45" s="24"/>
      <c r="F45" s="24">
        <v>75</v>
      </c>
      <c r="G45" s="24">
        <v>56</v>
      </c>
      <c r="H45" s="24">
        <v>79</v>
      </c>
      <c r="I45" s="24">
        <v>94</v>
      </c>
      <c r="J45" s="24">
        <v>71</v>
      </c>
      <c r="K45" s="24">
        <v>99</v>
      </c>
      <c r="L45" s="24">
        <v>202</v>
      </c>
      <c r="M45" s="24">
        <v>156</v>
      </c>
      <c r="N45" s="24">
        <v>130</v>
      </c>
      <c r="O45" s="24">
        <v>103</v>
      </c>
      <c r="P45" s="24">
        <v>43</v>
      </c>
      <c r="Q45" s="24">
        <v>86</v>
      </c>
      <c r="R45" s="24">
        <v>156</v>
      </c>
      <c r="S45" s="24">
        <v>40</v>
      </c>
      <c r="T45" s="24">
        <v>105</v>
      </c>
      <c r="U45" s="24">
        <v>92</v>
      </c>
      <c r="V45" s="24">
        <v>219</v>
      </c>
      <c r="W45" s="24">
        <v>129</v>
      </c>
      <c r="X45" s="24">
        <v>9</v>
      </c>
      <c r="Y45" s="24">
        <v>150</v>
      </c>
      <c r="Z45" s="24">
        <v>58</v>
      </c>
      <c r="AA45" s="24">
        <v>69</v>
      </c>
      <c r="AB45" s="24">
        <v>43</v>
      </c>
      <c r="AC45" s="24">
        <v>79</v>
      </c>
      <c r="AD45" s="24">
        <v>81</v>
      </c>
      <c r="AE45" s="24">
        <v>97</v>
      </c>
      <c r="AF45" s="24"/>
      <c r="AG45" s="24">
        <v>1</v>
      </c>
      <c r="AH45" s="24">
        <v>5</v>
      </c>
      <c r="AI45" s="26">
        <f t="shared" si="0"/>
        <v>2527</v>
      </c>
      <c r="AJ45" s="3" t="s">
        <v>13</v>
      </c>
    </row>
    <row r="46" spans="1:36" ht="13" x14ac:dyDescent="0.3">
      <c r="A46" s="3" t="s">
        <v>14</v>
      </c>
      <c r="B46" s="24"/>
      <c r="C46" s="24"/>
      <c r="D46" s="24">
        <v>88</v>
      </c>
      <c r="E46" s="24">
        <v>130</v>
      </c>
      <c r="F46" s="24">
        <v>247</v>
      </c>
      <c r="G46" s="24">
        <v>87</v>
      </c>
      <c r="H46" s="24">
        <v>182</v>
      </c>
      <c r="I46" s="24">
        <v>264</v>
      </c>
      <c r="J46" s="24">
        <v>185</v>
      </c>
      <c r="K46" s="24">
        <v>201</v>
      </c>
      <c r="L46" s="24">
        <v>197</v>
      </c>
      <c r="M46" s="24">
        <v>251</v>
      </c>
      <c r="N46" s="24">
        <v>222</v>
      </c>
      <c r="O46" s="24">
        <v>295</v>
      </c>
      <c r="P46" s="24">
        <v>171</v>
      </c>
      <c r="Q46" s="24">
        <v>111</v>
      </c>
      <c r="R46" s="24">
        <v>99</v>
      </c>
      <c r="S46" s="24">
        <v>129</v>
      </c>
      <c r="T46" s="24">
        <v>218</v>
      </c>
      <c r="U46" s="24">
        <v>40</v>
      </c>
      <c r="V46" s="24">
        <v>222</v>
      </c>
      <c r="W46" s="24">
        <v>123</v>
      </c>
      <c r="X46" s="24">
        <v>218</v>
      </c>
      <c r="Y46" s="24">
        <v>62</v>
      </c>
      <c r="Z46" s="24">
        <v>42</v>
      </c>
      <c r="AA46" s="24">
        <v>82</v>
      </c>
      <c r="AB46" s="24">
        <v>100</v>
      </c>
      <c r="AI46" s="26">
        <f t="shared" si="0"/>
        <v>3966</v>
      </c>
      <c r="AJ46" s="3" t="s">
        <v>14</v>
      </c>
    </row>
    <row r="47" spans="1:36" ht="13" x14ac:dyDescent="0.3">
      <c r="A47" s="3" t="s">
        <v>1010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H47">
        <v>17</v>
      </c>
      <c r="AI47" s="26">
        <f t="shared" si="0"/>
        <v>17</v>
      </c>
      <c r="AJ47" s="3" t="s">
        <v>1010</v>
      </c>
    </row>
    <row r="48" spans="1:36" ht="13" x14ac:dyDescent="0.3">
      <c r="A48" s="3" t="s">
        <v>1007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H48">
        <v>53</v>
      </c>
      <c r="AI48" s="26">
        <f t="shared" si="0"/>
        <v>53</v>
      </c>
      <c r="AJ48" s="3" t="s">
        <v>1007</v>
      </c>
    </row>
    <row r="49" spans="1:36" ht="13" x14ac:dyDescent="0.3">
      <c r="A49" s="3" t="s">
        <v>431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>
        <v>168</v>
      </c>
      <c r="S49" s="24"/>
      <c r="T49" s="24"/>
      <c r="U49" s="24"/>
      <c r="V49" s="24"/>
      <c r="W49" s="24"/>
      <c r="X49" s="24"/>
      <c r="Y49" s="24"/>
      <c r="Z49" s="24"/>
      <c r="AA49" s="24"/>
      <c r="AB49" s="24"/>
      <c r="AI49" s="26">
        <f t="shared" si="0"/>
        <v>168</v>
      </c>
      <c r="AJ49" s="3" t="s">
        <v>431</v>
      </c>
    </row>
    <row r="50" spans="1:36" ht="13" x14ac:dyDescent="0.3">
      <c r="A50" s="3" t="s">
        <v>1005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H50">
        <v>10</v>
      </c>
      <c r="AI50" s="26">
        <f t="shared" si="0"/>
        <v>10</v>
      </c>
      <c r="AJ50" s="3" t="s">
        <v>1005</v>
      </c>
    </row>
    <row r="51" spans="1:36" ht="13" x14ac:dyDescent="0.3">
      <c r="A51" s="3" t="s">
        <v>15</v>
      </c>
      <c r="B51" s="24"/>
      <c r="C51" s="24"/>
      <c r="D51" s="24"/>
      <c r="E51" s="24"/>
      <c r="F51" s="24">
        <v>129</v>
      </c>
      <c r="G51" s="24">
        <v>151</v>
      </c>
      <c r="H51" s="24">
        <v>88</v>
      </c>
      <c r="I51" s="24">
        <v>180</v>
      </c>
      <c r="J51" s="24">
        <v>58</v>
      </c>
      <c r="K51" s="24">
        <v>184</v>
      </c>
      <c r="L51" s="24">
        <v>57</v>
      </c>
      <c r="M51" s="24">
        <v>91</v>
      </c>
      <c r="N51" s="24">
        <v>8</v>
      </c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I51" s="26">
        <f t="shared" si="0"/>
        <v>946</v>
      </c>
      <c r="AJ51" s="3" t="s">
        <v>15</v>
      </c>
    </row>
    <row r="52" spans="1:36" ht="13" x14ac:dyDescent="0.3">
      <c r="A52" s="3" t="s">
        <v>992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G52">
        <v>1</v>
      </c>
      <c r="AH52">
        <v>76</v>
      </c>
      <c r="AI52" s="26">
        <f t="shared" si="0"/>
        <v>77</v>
      </c>
      <c r="AJ52" s="3" t="s">
        <v>992</v>
      </c>
    </row>
    <row r="53" spans="1:36" ht="13" x14ac:dyDescent="0.3">
      <c r="A53" s="3" t="s">
        <v>991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G53">
        <v>105</v>
      </c>
      <c r="AH53">
        <v>29</v>
      </c>
      <c r="AI53" s="26">
        <f t="shared" si="0"/>
        <v>134</v>
      </c>
      <c r="AJ53" s="3" t="s">
        <v>991</v>
      </c>
    </row>
    <row r="54" spans="1:36" ht="13" x14ac:dyDescent="0.3">
      <c r="A54" s="3" t="s">
        <v>434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>
        <v>56</v>
      </c>
      <c r="S54" s="24">
        <v>184</v>
      </c>
      <c r="T54" s="24"/>
      <c r="U54" s="24"/>
      <c r="V54" s="24"/>
      <c r="W54" s="24"/>
      <c r="X54" s="24"/>
      <c r="Y54" s="24"/>
      <c r="Z54" s="24"/>
      <c r="AA54" s="24"/>
      <c r="AB54" s="24"/>
      <c r="AI54" s="26">
        <f t="shared" si="0"/>
        <v>240</v>
      </c>
      <c r="AJ54" s="3" t="s">
        <v>434</v>
      </c>
    </row>
    <row r="55" spans="1:36" ht="13" x14ac:dyDescent="0.3">
      <c r="A55" s="3" t="s">
        <v>172</v>
      </c>
      <c r="B55" s="24">
        <v>361</v>
      </c>
      <c r="C55" s="24">
        <v>353</v>
      </c>
      <c r="D55" s="24">
        <v>297</v>
      </c>
      <c r="E55" s="24">
        <v>146</v>
      </c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I55" s="26">
        <f t="shared" si="0"/>
        <v>1157</v>
      </c>
      <c r="AJ55" s="3" t="s">
        <v>172</v>
      </c>
    </row>
    <row r="56" spans="1:36" ht="13" x14ac:dyDescent="0.3">
      <c r="A56" s="3" t="s">
        <v>567</v>
      </c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>
        <v>285</v>
      </c>
      <c r="U56" s="24"/>
      <c r="V56" s="24"/>
      <c r="W56" s="24"/>
      <c r="X56" s="24"/>
      <c r="Y56" s="24"/>
      <c r="Z56" s="24"/>
      <c r="AA56" s="24"/>
      <c r="AB56" s="24"/>
      <c r="AI56" s="26">
        <f t="shared" si="0"/>
        <v>285</v>
      </c>
      <c r="AJ56" s="3" t="s">
        <v>567</v>
      </c>
    </row>
    <row r="57" spans="1:36" ht="13" x14ac:dyDescent="0.3">
      <c r="A57" s="3" t="s">
        <v>499</v>
      </c>
      <c r="B57" s="24"/>
      <c r="C57" s="24"/>
      <c r="D57" s="24"/>
      <c r="E57" s="24">
        <v>2</v>
      </c>
      <c r="F57" s="24">
        <v>187</v>
      </c>
      <c r="G57" s="24">
        <v>145</v>
      </c>
      <c r="H57" s="24">
        <v>75</v>
      </c>
      <c r="I57" s="24">
        <v>196</v>
      </c>
      <c r="J57" s="24">
        <v>26</v>
      </c>
      <c r="K57" s="24">
        <v>198</v>
      </c>
      <c r="L57" s="24">
        <v>107</v>
      </c>
      <c r="M57" s="24">
        <v>78</v>
      </c>
      <c r="N57" s="24">
        <v>176</v>
      </c>
      <c r="O57" s="24">
        <v>200</v>
      </c>
      <c r="P57" s="24">
        <v>188</v>
      </c>
      <c r="Q57" s="24">
        <v>102</v>
      </c>
      <c r="R57" s="24">
        <v>162</v>
      </c>
      <c r="S57" s="24">
        <v>197</v>
      </c>
      <c r="T57" s="24">
        <v>91</v>
      </c>
      <c r="U57" s="24">
        <v>43</v>
      </c>
      <c r="V57" s="24">
        <v>178</v>
      </c>
      <c r="W57" s="24">
        <v>83</v>
      </c>
      <c r="X57" s="24">
        <v>43</v>
      </c>
      <c r="Y57" s="24">
        <v>131</v>
      </c>
      <c r="Z57" s="24">
        <v>35</v>
      </c>
      <c r="AA57" s="24">
        <v>128</v>
      </c>
      <c r="AB57" s="24">
        <v>267</v>
      </c>
      <c r="AC57" s="24">
        <v>50</v>
      </c>
      <c r="AD57" s="24">
        <v>159</v>
      </c>
      <c r="AE57" s="24">
        <v>27</v>
      </c>
      <c r="AF57" s="24">
        <v>135</v>
      </c>
      <c r="AG57" s="24">
        <v>165</v>
      </c>
      <c r="AH57" s="24">
        <v>203</v>
      </c>
      <c r="AI57" s="26">
        <f t="shared" si="0"/>
        <v>3777</v>
      </c>
      <c r="AJ57" s="3" t="s">
        <v>499</v>
      </c>
    </row>
    <row r="58" spans="1:36" ht="13" x14ac:dyDescent="0.3">
      <c r="A58" s="3" t="s">
        <v>976</v>
      </c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>
        <v>55</v>
      </c>
      <c r="AH58" s="24">
        <v>20</v>
      </c>
      <c r="AI58" s="26">
        <f t="shared" si="0"/>
        <v>75</v>
      </c>
      <c r="AJ58" s="3" t="s">
        <v>976</v>
      </c>
    </row>
    <row r="59" spans="1:36" ht="13" x14ac:dyDescent="0.3">
      <c r="A59" s="3" t="s">
        <v>161</v>
      </c>
      <c r="B59" s="24"/>
      <c r="C59" s="24"/>
      <c r="D59" s="24"/>
      <c r="E59" s="24"/>
      <c r="F59" s="24">
        <v>148</v>
      </c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I59" s="26">
        <f t="shared" si="0"/>
        <v>148</v>
      </c>
      <c r="AJ59" s="3" t="s">
        <v>161</v>
      </c>
    </row>
    <row r="60" spans="1:36" ht="13" x14ac:dyDescent="0.3">
      <c r="A60" s="3" t="s">
        <v>50</v>
      </c>
      <c r="B60" s="24"/>
      <c r="C60" s="24"/>
      <c r="D60" s="24"/>
      <c r="E60" s="24">
        <v>154</v>
      </c>
      <c r="F60" s="24">
        <v>95</v>
      </c>
      <c r="G60" s="24">
        <v>10</v>
      </c>
      <c r="H60" s="24">
        <v>52</v>
      </c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I60" s="26">
        <f t="shared" si="0"/>
        <v>311</v>
      </c>
      <c r="AJ60" s="3" t="s">
        <v>50</v>
      </c>
    </row>
    <row r="61" spans="1:36" ht="13" x14ac:dyDescent="0.3">
      <c r="A61" s="3" t="s">
        <v>453</v>
      </c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>
        <v>367</v>
      </c>
      <c r="T61" s="24">
        <v>183</v>
      </c>
      <c r="U61" s="24">
        <v>201</v>
      </c>
      <c r="V61" s="24">
        <v>17</v>
      </c>
      <c r="W61" s="24">
        <v>89</v>
      </c>
      <c r="X61" s="24">
        <v>78</v>
      </c>
      <c r="Y61" s="24"/>
      <c r="Z61" s="24"/>
      <c r="AA61" s="24">
        <v>575</v>
      </c>
      <c r="AB61" s="24">
        <v>598</v>
      </c>
      <c r="AC61" s="24">
        <v>74</v>
      </c>
      <c r="AD61" s="24">
        <v>83</v>
      </c>
      <c r="AE61" s="24">
        <v>644</v>
      </c>
      <c r="AF61" s="24">
        <v>727</v>
      </c>
      <c r="AG61" s="24">
        <v>39</v>
      </c>
      <c r="AH61" s="24"/>
      <c r="AI61" s="26">
        <f t="shared" si="0"/>
        <v>3675</v>
      </c>
      <c r="AJ61" s="3" t="s">
        <v>453</v>
      </c>
    </row>
    <row r="62" spans="1:36" ht="13" x14ac:dyDescent="0.3">
      <c r="A62" s="3" t="s">
        <v>851</v>
      </c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>
        <v>9</v>
      </c>
      <c r="AD62">
        <v>45</v>
      </c>
      <c r="AE62">
        <v>42</v>
      </c>
      <c r="AH62">
        <v>1</v>
      </c>
      <c r="AI62" s="26">
        <f t="shared" ref="AI62" si="2">SUM(B62:AH62)</f>
        <v>97</v>
      </c>
      <c r="AJ62" s="3" t="s">
        <v>851</v>
      </c>
    </row>
    <row r="63" spans="1:36" ht="13" x14ac:dyDescent="0.3">
      <c r="A63" s="3" t="s">
        <v>641</v>
      </c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>
        <v>827</v>
      </c>
      <c r="W63" s="24">
        <v>638</v>
      </c>
      <c r="X63" s="24">
        <v>413</v>
      </c>
      <c r="Y63" s="24">
        <v>683</v>
      </c>
      <c r="Z63" s="24">
        <v>733</v>
      </c>
      <c r="AA63" s="24">
        <v>739</v>
      </c>
      <c r="AB63" s="24">
        <v>797</v>
      </c>
      <c r="AC63" s="24">
        <v>394</v>
      </c>
      <c r="AD63" s="24">
        <v>613</v>
      </c>
      <c r="AE63" s="24">
        <v>1008</v>
      </c>
      <c r="AF63" s="24">
        <v>722</v>
      </c>
      <c r="AG63" s="24">
        <v>545</v>
      </c>
      <c r="AH63" s="24">
        <v>487</v>
      </c>
      <c r="AI63" s="26">
        <f t="shared" si="0"/>
        <v>8599</v>
      </c>
      <c r="AJ63" s="3" t="s">
        <v>641</v>
      </c>
    </row>
    <row r="64" spans="1:36" ht="13" x14ac:dyDescent="0.3">
      <c r="A64" s="3" t="s">
        <v>957</v>
      </c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>
        <v>155</v>
      </c>
      <c r="AG64" s="24"/>
      <c r="AH64" s="24"/>
      <c r="AI64" s="26">
        <f t="shared" si="0"/>
        <v>155</v>
      </c>
      <c r="AJ64" s="3" t="s">
        <v>957</v>
      </c>
    </row>
    <row r="65" spans="1:36" ht="13" x14ac:dyDescent="0.3">
      <c r="A65" s="3" t="s">
        <v>501</v>
      </c>
      <c r="B65" s="24">
        <v>156</v>
      </c>
      <c r="C65" s="24">
        <v>132</v>
      </c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I65" s="26">
        <f t="shared" si="0"/>
        <v>288</v>
      </c>
      <c r="AJ65" s="3" t="s">
        <v>501</v>
      </c>
    </row>
    <row r="66" spans="1:36" ht="13" x14ac:dyDescent="0.3">
      <c r="A66" s="3" t="s">
        <v>572</v>
      </c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>
        <v>45</v>
      </c>
      <c r="V66" s="24">
        <v>34</v>
      </c>
      <c r="W66" s="24">
        <v>17</v>
      </c>
      <c r="X66" s="24">
        <v>40</v>
      </c>
      <c r="Y66" s="24">
        <v>68</v>
      </c>
      <c r="Z66" s="24">
        <v>44</v>
      </c>
      <c r="AA66" s="24">
        <v>26</v>
      </c>
      <c r="AB66" s="24">
        <v>19</v>
      </c>
      <c r="AE66">
        <v>3</v>
      </c>
      <c r="AI66" s="26">
        <f t="shared" si="0"/>
        <v>296</v>
      </c>
      <c r="AJ66" s="3" t="s">
        <v>572</v>
      </c>
    </row>
    <row r="67" spans="1:36" ht="13" x14ac:dyDescent="0.3">
      <c r="A67" s="3" t="s">
        <v>17</v>
      </c>
      <c r="B67" s="24"/>
      <c r="C67" s="24"/>
      <c r="D67" s="24"/>
      <c r="E67" s="24"/>
      <c r="F67" s="24">
        <v>140</v>
      </c>
      <c r="G67" s="24">
        <v>87</v>
      </c>
      <c r="H67" s="24">
        <v>164</v>
      </c>
      <c r="I67" s="24">
        <v>114</v>
      </c>
      <c r="J67" s="24">
        <v>50</v>
      </c>
      <c r="K67" s="24">
        <v>176</v>
      </c>
      <c r="L67" s="24">
        <v>138</v>
      </c>
      <c r="M67" s="24">
        <v>99</v>
      </c>
      <c r="N67" s="24">
        <v>285</v>
      </c>
      <c r="O67" s="24">
        <v>208</v>
      </c>
      <c r="P67" s="24">
        <v>77</v>
      </c>
      <c r="Q67" s="24">
        <v>94</v>
      </c>
      <c r="R67" s="24">
        <v>121</v>
      </c>
      <c r="S67" s="24">
        <v>217</v>
      </c>
      <c r="T67" s="24">
        <v>200</v>
      </c>
      <c r="U67" s="24">
        <v>156</v>
      </c>
      <c r="V67" s="24">
        <v>289</v>
      </c>
      <c r="W67" s="24">
        <v>63</v>
      </c>
      <c r="X67" s="24">
        <v>32</v>
      </c>
      <c r="Y67" s="24">
        <v>138</v>
      </c>
      <c r="Z67" s="24">
        <v>30</v>
      </c>
      <c r="AA67" s="24">
        <v>160</v>
      </c>
      <c r="AB67" s="24">
        <v>127</v>
      </c>
      <c r="AC67" s="24">
        <v>11</v>
      </c>
      <c r="AD67" s="24">
        <v>245</v>
      </c>
      <c r="AE67" s="24">
        <v>137</v>
      </c>
      <c r="AF67" s="24">
        <v>208</v>
      </c>
      <c r="AG67" s="24">
        <v>67</v>
      </c>
      <c r="AH67" s="24">
        <v>213</v>
      </c>
      <c r="AI67" s="26">
        <f t="shared" si="0"/>
        <v>4046</v>
      </c>
      <c r="AJ67" s="3" t="s">
        <v>17</v>
      </c>
    </row>
    <row r="68" spans="1:36" ht="13" x14ac:dyDescent="0.3">
      <c r="A68" s="3" t="s">
        <v>705</v>
      </c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>
        <v>94</v>
      </c>
      <c r="Y68" s="24">
        <v>218</v>
      </c>
      <c r="Z68" s="24">
        <v>360</v>
      </c>
      <c r="AA68" s="24">
        <v>338</v>
      </c>
      <c r="AB68" s="24">
        <v>378</v>
      </c>
      <c r="AC68" s="24">
        <v>119</v>
      </c>
      <c r="AD68" s="24">
        <v>281</v>
      </c>
      <c r="AE68" s="24">
        <v>265</v>
      </c>
      <c r="AF68" s="24">
        <v>489</v>
      </c>
      <c r="AG68" s="24">
        <v>450</v>
      </c>
      <c r="AH68" s="24">
        <v>219</v>
      </c>
      <c r="AI68" s="26">
        <f t="shared" si="0"/>
        <v>3211</v>
      </c>
      <c r="AJ68" s="3" t="s">
        <v>705</v>
      </c>
    </row>
    <row r="69" spans="1:36" ht="13" x14ac:dyDescent="0.3">
      <c r="A69" s="3" t="s">
        <v>1009</v>
      </c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>
        <v>3</v>
      </c>
      <c r="AI69" s="26">
        <f t="shared" si="0"/>
        <v>3</v>
      </c>
      <c r="AJ69" s="3" t="s">
        <v>1009</v>
      </c>
    </row>
    <row r="70" spans="1:36" ht="13" x14ac:dyDescent="0.3">
      <c r="A70" s="3" t="s">
        <v>378</v>
      </c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>
        <v>266</v>
      </c>
      <c r="P70" s="24">
        <v>213</v>
      </c>
      <c r="Q70" s="24">
        <v>95</v>
      </c>
      <c r="R70" s="24">
        <v>193</v>
      </c>
      <c r="S70" s="24">
        <v>12</v>
      </c>
      <c r="T70" s="24"/>
      <c r="U70" s="24"/>
      <c r="V70" s="24"/>
      <c r="W70" s="24"/>
      <c r="X70" s="24"/>
      <c r="Y70" s="24"/>
      <c r="Z70" s="24"/>
      <c r="AA70" s="24"/>
      <c r="AB70" s="24"/>
      <c r="AI70" s="26">
        <f t="shared" si="0"/>
        <v>779</v>
      </c>
      <c r="AJ70" s="3" t="s">
        <v>378</v>
      </c>
    </row>
    <row r="71" spans="1:36" ht="13" x14ac:dyDescent="0.3">
      <c r="A71" s="3" t="s">
        <v>550</v>
      </c>
      <c r="B71" s="24">
        <v>128</v>
      </c>
      <c r="C71" s="24">
        <v>23</v>
      </c>
      <c r="D71" s="24"/>
      <c r="E71" s="24"/>
      <c r="F71" s="24">
        <v>1</v>
      </c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I71" s="26">
        <f t="shared" ref="AI71:AI98" si="3">SUM(B71:AH71)</f>
        <v>152</v>
      </c>
      <c r="AJ71" s="3" t="s">
        <v>550</v>
      </c>
    </row>
    <row r="72" spans="1:36" ht="13" x14ac:dyDescent="0.3">
      <c r="A72" s="3" t="s">
        <v>502</v>
      </c>
      <c r="B72" s="24"/>
      <c r="C72" s="24"/>
      <c r="D72" s="24">
        <v>6</v>
      </c>
      <c r="E72" s="24">
        <v>79</v>
      </c>
      <c r="F72" s="24">
        <v>109</v>
      </c>
      <c r="G72" s="24">
        <v>64</v>
      </c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I72" s="26">
        <f t="shared" si="3"/>
        <v>258</v>
      </c>
      <c r="AJ72" s="3" t="s">
        <v>502</v>
      </c>
    </row>
    <row r="73" spans="1:36" ht="13" x14ac:dyDescent="0.3">
      <c r="A73" s="3" t="s">
        <v>503</v>
      </c>
      <c r="B73" s="24">
        <v>54</v>
      </c>
      <c r="C73" s="24">
        <v>117</v>
      </c>
      <c r="D73" s="24">
        <v>40</v>
      </c>
      <c r="E73" s="24">
        <v>29</v>
      </c>
      <c r="F73" s="24">
        <v>179</v>
      </c>
      <c r="G73" s="24">
        <v>110</v>
      </c>
      <c r="H73" s="24">
        <v>65</v>
      </c>
      <c r="I73" s="24">
        <v>57</v>
      </c>
      <c r="J73" s="24">
        <v>40</v>
      </c>
      <c r="K73" s="24">
        <v>38</v>
      </c>
      <c r="L73" s="24">
        <v>43</v>
      </c>
      <c r="M73" s="24">
        <v>53</v>
      </c>
      <c r="N73" s="24">
        <v>25</v>
      </c>
      <c r="O73" s="24">
        <v>18</v>
      </c>
      <c r="P73" s="24">
        <v>8</v>
      </c>
      <c r="Q73" s="24">
        <v>16</v>
      </c>
      <c r="R73" s="24">
        <v>1</v>
      </c>
      <c r="S73" s="24">
        <v>3</v>
      </c>
      <c r="T73" s="24">
        <v>0</v>
      </c>
      <c r="U73" s="24">
        <v>3</v>
      </c>
      <c r="V73" s="24">
        <v>7</v>
      </c>
      <c r="W73" s="24">
        <v>1</v>
      </c>
      <c r="X73" s="24">
        <v>1</v>
      </c>
      <c r="Y73" s="24">
        <v>1</v>
      </c>
      <c r="Z73" s="24">
        <v>0</v>
      </c>
      <c r="AA73" s="24">
        <v>1</v>
      </c>
      <c r="AB73" s="24">
        <v>16</v>
      </c>
      <c r="AC73" s="24">
        <v>2</v>
      </c>
      <c r="AD73" s="24">
        <v>1</v>
      </c>
      <c r="AE73" s="24">
        <v>2</v>
      </c>
      <c r="AF73" s="24">
        <v>8</v>
      </c>
      <c r="AG73" s="24">
        <v>1</v>
      </c>
      <c r="AH73" s="24"/>
      <c r="AI73" s="26">
        <f t="shared" si="3"/>
        <v>940</v>
      </c>
      <c r="AJ73" s="3" t="s">
        <v>503</v>
      </c>
    </row>
    <row r="74" spans="1:36" ht="13" x14ac:dyDescent="0.3">
      <c r="A74" s="3" t="s">
        <v>163</v>
      </c>
      <c r="B74" s="24">
        <v>61</v>
      </c>
      <c r="C74" s="24">
        <v>107</v>
      </c>
      <c r="D74" s="24">
        <v>82</v>
      </c>
      <c r="E74" s="24">
        <v>23</v>
      </c>
      <c r="F74" s="24">
        <v>9</v>
      </c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I74" s="26">
        <f t="shared" si="3"/>
        <v>282</v>
      </c>
      <c r="AJ74" s="3" t="s">
        <v>163</v>
      </c>
    </row>
    <row r="75" spans="1:36" ht="13" x14ac:dyDescent="0.3">
      <c r="A75" s="3" t="s">
        <v>1006</v>
      </c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H75">
        <v>61</v>
      </c>
      <c r="AI75" s="26">
        <f t="shared" si="3"/>
        <v>61</v>
      </c>
      <c r="AJ75" s="3" t="s">
        <v>1006</v>
      </c>
    </row>
    <row r="76" spans="1:36" ht="13" x14ac:dyDescent="0.3">
      <c r="A76" s="3" t="s">
        <v>369</v>
      </c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>
        <v>107</v>
      </c>
      <c r="P76" s="24">
        <v>75</v>
      </c>
      <c r="Q76" s="24">
        <v>59</v>
      </c>
      <c r="R76" s="24">
        <v>163</v>
      </c>
      <c r="S76" s="24">
        <v>116</v>
      </c>
      <c r="T76" s="24">
        <v>192</v>
      </c>
      <c r="U76" s="24">
        <v>27</v>
      </c>
      <c r="V76" s="24">
        <v>6</v>
      </c>
      <c r="W76" s="24">
        <v>1</v>
      </c>
      <c r="X76" s="24"/>
      <c r="Y76" s="24"/>
      <c r="Z76" s="24"/>
      <c r="AA76" s="24"/>
      <c r="AB76" s="24"/>
      <c r="AI76" s="26">
        <f t="shared" si="3"/>
        <v>746</v>
      </c>
      <c r="AJ76" s="3" t="s">
        <v>369</v>
      </c>
    </row>
    <row r="77" spans="1:36" ht="13" x14ac:dyDescent="0.3">
      <c r="A77" s="3" t="s">
        <v>506</v>
      </c>
      <c r="B77" s="24">
        <v>79</v>
      </c>
      <c r="C77" s="24">
        <v>100</v>
      </c>
      <c r="D77" s="24">
        <v>59</v>
      </c>
      <c r="E77" s="24">
        <v>73</v>
      </c>
      <c r="F77" s="24">
        <v>118</v>
      </c>
      <c r="G77" s="24">
        <v>8</v>
      </c>
      <c r="H77" s="24">
        <v>54</v>
      </c>
      <c r="I77" s="24">
        <v>79</v>
      </c>
      <c r="J77" s="24">
        <v>61</v>
      </c>
      <c r="K77" s="24">
        <v>106</v>
      </c>
      <c r="L77" s="24">
        <v>111</v>
      </c>
      <c r="M77" s="24">
        <v>67</v>
      </c>
      <c r="N77" s="24">
        <v>174</v>
      </c>
      <c r="O77" s="24">
        <v>119</v>
      </c>
      <c r="P77" s="24">
        <v>38</v>
      </c>
      <c r="Q77" s="24">
        <v>36</v>
      </c>
      <c r="R77" s="24">
        <v>9</v>
      </c>
      <c r="S77" s="24">
        <v>73</v>
      </c>
      <c r="T77" s="24">
        <v>1</v>
      </c>
      <c r="U77" s="24"/>
      <c r="V77" s="24"/>
      <c r="W77" s="24"/>
      <c r="X77" s="24"/>
      <c r="Y77" s="24"/>
      <c r="Z77" s="24"/>
      <c r="AA77" s="24"/>
      <c r="AB77" s="24"/>
      <c r="AI77" s="26">
        <f t="shared" si="3"/>
        <v>1365</v>
      </c>
      <c r="AJ77" s="3" t="s">
        <v>506</v>
      </c>
    </row>
    <row r="78" spans="1:36" ht="13" x14ac:dyDescent="0.3">
      <c r="A78" s="3" t="s">
        <v>1002</v>
      </c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H78">
        <v>69</v>
      </c>
      <c r="AI78" s="26">
        <f t="shared" si="3"/>
        <v>69</v>
      </c>
      <c r="AJ78" s="3" t="s">
        <v>1002</v>
      </c>
    </row>
    <row r="79" spans="1:36" ht="13" x14ac:dyDescent="0.3">
      <c r="A79" s="3" t="s">
        <v>933</v>
      </c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F79">
        <v>186</v>
      </c>
      <c r="AG79">
        <v>468</v>
      </c>
      <c r="AH79">
        <v>280</v>
      </c>
      <c r="AI79" s="26">
        <f t="shared" si="3"/>
        <v>934</v>
      </c>
      <c r="AJ79" s="3" t="s">
        <v>933</v>
      </c>
    </row>
    <row r="80" spans="1:36" ht="13" x14ac:dyDescent="0.3">
      <c r="A80" s="3" t="s">
        <v>776</v>
      </c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>
        <v>38</v>
      </c>
      <c r="AB80" s="24">
        <v>28</v>
      </c>
      <c r="AC80">
        <v>49</v>
      </c>
      <c r="AD80">
        <v>100</v>
      </c>
      <c r="AI80" s="26">
        <f t="shared" si="3"/>
        <v>215</v>
      </c>
      <c r="AJ80" s="3" t="s">
        <v>776</v>
      </c>
    </row>
    <row r="81" spans="1:36" ht="13" x14ac:dyDescent="0.3">
      <c r="A81" s="3" t="s">
        <v>545</v>
      </c>
      <c r="B81" s="24"/>
      <c r="C81" s="24">
        <v>212</v>
      </c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I81" s="26">
        <f t="shared" si="3"/>
        <v>212</v>
      </c>
      <c r="AJ81" s="3" t="s">
        <v>545</v>
      </c>
    </row>
    <row r="82" spans="1:36" ht="13" x14ac:dyDescent="0.3">
      <c r="A82" s="3" t="s">
        <v>505</v>
      </c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>
        <v>219</v>
      </c>
      <c r="P82" s="24">
        <v>266</v>
      </c>
      <c r="Q82" s="24">
        <v>221</v>
      </c>
      <c r="R82" s="24">
        <v>296</v>
      </c>
      <c r="S82" s="24"/>
      <c r="T82" s="24">
        <v>67</v>
      </c>
      <c r="U82" s="24"/>
      <c r="V82" s="24"/>
      <c r="W82" s="24"/>
      <c r="X82" s="24"/>
      <c r="Y82" s="24"/>
      <c r="Z82" s="24"/>
      <c r="AA82" s="24"/>
      <c r="AB82" s="24"/>
      <c r="AI82" s="26">
        <f t="shared" si="3"/>
        <v>1069</v>
      </c>
      <c r="AJ82" s="3" t="s">
        <v>505</v>
      </c>
    </row>
    <row r="83" spans="1:36" ht="13" x14ac:dyDescent="0.3">
      <c r="A83" s="3" t="s">
        <v>979</v>
      </c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G83">
        <v>27</v>
      </c>
      <c r="AH83">
        <v>3</v>
      </c>
      <c r="AI83" s="26">
        <f t="shared" si="3"/>
        <v>30</v>
      </c>
      <c r="AJ83" s="3" t="s">
        <v>979</v>
      </c>
    </row>
    <row r="84" spans="1:36" ht="13" x14ac:dyDescent="0.3">
      <c r="A84" s="3" t="s">
        <v>507</v>
      </c>
      <c r="B84" s="24"/>
      <c r="C84" s="24"/>
      <c r="D84" s="24"/>
      <c r="E84" s="24">
        <v>181</v>
      </c>
      <c r="F84" s="24">
        <v>302</v>
      </c>
      <c r="G84" s="24">
        <v>177</v>
      </c>
      <c r="H84" s="24">
        <v>346</v>
      </c>
      <c r="I84" s="24">
        <v>330</v>
      </c>
      <c r="J84" s="24">
        <v>265</v>
      </c>
      <c r="K84" s="24">
        <v>585</v>
      </c>
      <c r="L84" s="24">
        <v>392</v>
      </c>
      <c r="M84" s="24">
        <v>161</v>
      </c>
      <c r="N84" s="24">
        <v>71</v>
      </c>
      <c r="O84" s="24">
        <v>443</v>
      </c>
      <c r="P84" s="24">
        <v>225</v>
      </c>
      <c r="Q84" s="24">
        <v>333</v>
      </c>
      <c r="R84" s="24">
        <v>107</v>
      </c>
      <c r="S84" s="24">
        <v>156</v>
      </c>
      <c r="T84" s="24">
        <v>76</v>
      </c>
      <c r="U84" s="24">
        <v>56</v>
      </c>
      <c r="V84" s="24">
        <v>121</v>
      </c>
      <c r="W84" s="24">
        <v>42</v>
      </c>
      <c r="X84" s="24">
        <v>98</v>
      </c>
      <c r="Y84" s="24">
        <v>148</v>
      </c>
      <c r="Z84" s="24">
        <v>79</v>
      </c>
      <c r="AA84" s="24">
        <v>56</v>
      </c>
      <c r="AB84" s="24">
        <v>51</v>
      </c>
      <c r="AC84" s="24">
        <v>2</v>
      </c>
      <c r="AD84" s="24">
        <v>74</v>
      </c>
      <c r="AE84" s="24">
        <v>34</v>
      </c>
      <c r="AF84" s="24">
        <v>7</v>
      </c>
      <c r="AG84" s="24">
        <v>11</v>
      </c>
      <c r="AH84" s="24">
        <v>22</v>
      </c>
      <c r="AI84" s="26">
        <f t="shared" si="3"/>
        <v>4951</v>
      </c>
      <c r="AJ84" s="3" t="s">
        <v>507</v>
      </c>
    </row>
    <row r="85" spans="1:36" ht="13" x14ac:dyDescent="0.3">
      <c r="A85" s="3" t="s">
        <v>508</v>
      </c>
      <c r="B85" s="24"/>
      <c r="C85" s="24"/>
      <c r="D85" s="24"/>
      <c r="E85" s="24">
        <v>170</v>
      </c>
      <c r="F85" s="24">
        <v>230</v>
      </c>
      <c r="G85" s="24">
        <v>328</v>
      </c>
      <c r="H85" s="24">
        <v>389</v>
      </c>
      <c r="I85" s="24">
        <v>401</v>
      </c>
      <c r="J85" s="24">
        <v>285</v>
      </c>
      <c r="K85" s="24">
        <v>286</v>
      </c>
      <c r="L85" s="24">
        <v>302</v>
      </c>
      <c r="M85" s="24">
        <v>312</v>
      </c>
      <c r="N85" s="24">
        <v>204</v>
      </c>
      <c r="O85" s="24">
        <v>239</v>
      </c>
      <c r="P85" s="24">
        <v>76</v>
      </c>
      <c r="Q85" s="24">
        <v>117</v>
      </c>
      <c r="R85" s="24">
        <v>312</v>
      </c>
      <c r="S85" s="24">
        <v>201</v>
      </c>
      <c r="T85" s="24">
        <v>148</v>
      </c>
      <c r="U85" s="24">
        <v>120</v>
      </c>
      <c r="V85" s="24">
        <v>98</v>
      </c>
      <c r="W85" s="24">
        <v>91</v>
      </c>
      <c r="X85" s="24">
        <v>42</v>
      </c>
      <c r="Y85" s="24">
        <v>14</v>
      </c>
      <c r="Z85" s="24">
        <v>41</v>
      </c>
      <c r="AA85" s="24">
        <v>105</v>
      </c>
      <c r="AB85" s="24">
        <v>12</v>
      </c>
      <c r="AC85" s="24">
        <v>28</v>
      </c>
      <c r="AD85" s="24">
        <v>46</v>
      </c>
      <c r="AE85" s="24">
        <v>11</v>
      </c>
      <c r="AF85" s="24">
        <v>9</v>
      </c>
      <c r="AG85" s="24">
        <v>14</v>
      </c>
      <c r="AH85" s="24">
        <v>44</v>
      </c>
      <c r="AI85" s="26">
        <f t="shared" si="3"/>
        <v>4675</v>
      </c>
      <c r="AJ85" s="3" t="s">
        <v>508</v>
      </c>
    </row>
    <row r="86" spans="1:36" ht="13" x14ac:dyDescent="0.3">
      <c r="A86" s="3" t="s">
        <v>432</v>
      </c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>
        <v>211</v>
      </c>
      <c r="S86" s="24">
        <v>920</v>
      </c>
      <c r="T86" s="24">
        <v>469</v>
      </c>
      <c r="U86" s="24">
        <v>193</v>
      </c>
      <c r="V86" s="24">
        <v>505</v>
      </c>
      <c r="W86" s="24">
        <v>294</v>
      </c>
      <c r="X86" s="24">
        <v>438</v>
      </c>
      <c r="Y86" s="24">
        <v>42</v>
      </c>
      <c r="Z86" s="24">
        <v>230</v>
      </c>
      <c r="AA86" s="24">
        <v>0</v>
      </c>
      <c r="AB86" s="24">
        <v>105</v>
      </c>
      <c r="AC86" s="24">
        <v>20</v>
      </c>
      <c r="AD86" s="24">
        <v>208</v>
      </c>
      <c r="AE86" s="24">
        <v>265</v>
      </c>
      <c r="AF86" s="24">
        <v>256</v>
      </c>
      <c r="AG86" s="24">
        <v>47</v>
      </c>
      <c r="AH86" s="24">
        <v>433</v>
      </c>
      <c r="AI86" s="26">
        <f t="shared" si="3"/>
        <v>4636</v>
      </c>
      <c r="AJ86" s="3" t="s">
        <v>432</v>
      </c>
    </row>
    <row r="87" spans="1:36" ht="13" x14ac:dyDescent="0.3">
      <c r="A87" s="3" t="s">
        <v>165</v>
      </c>
      <c r="B87" s="27"/>
      <c r="C87" s="28">
        <v>46</v>
      </c>
      <c r="D87" s="28">
        <v>87</v>
      </c>
      <c r="E87" s="28">
        <v>112</v>
      </c>
      <c r="F87" s="28">
        <v>19</v>
      </c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I87" s="26">
        <f t="shared" si="3"/>
        <v>264</v>
      </c>
      <c r="AJ87" s="3" t="s">
        <v>165</v>
      </c>
    </row>
    <row r="88" spans="1:36" ht="13" x14ac:dyDescent="0.3">
      <c r="A88" s="3" t="s">
        <v>370</v>
      </c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>
        <v>402</v>
      </c>
      <c r="P88" s="24">
        <v>372</v>
      </c>
      <c r="Q88" s="24">
        <v>255</v>
      </c>
      <c r="R88" s="24">
        <v>365</v>
      </c>
      <c r="S88" s="24">
        <v>693</v>
      </c>
      <c r="T88" s="24">
        <v>872</v>
      </c>
      <c r="U88" s="24">
        <v>442</v>
      </c>
      <c r="V88" s="24">
        <v>214</v>
      </c>
      <c r="W88" s="24">
        <v>443</v>
      </c>
      <c r="X88" s="24">
        <v>564</v>
      </c>
      <c r="Y88" s="24">
        <v>668</v>
      </c>
      <c r="Z88" s="24">
        <v>224</v>
      </c>
      <c r="AA88" s="24">
        <v>435</v>
      </c>
      <c r="AB88" s="24">
        <v>281</v>
      </c>
      <c r="AD88">
        <v>100</v>
      </c>
      <c r="AG88">
        <v>90</v>
      </c>
      <c r="AI88" s="26">
        <f t="shared" si="3"/>
        <v>6420</v>
      </c>
      <c r="AJ88" s="3" t="s">
        <v>370</v>
      </c>
    </row>
    <row r="89" spans="1:36" ht="13" x14ac:dyDescent="0.3">
      <c r="A89" s="3" t="s">
        <v>509</v>
      </c>
      <c r="B89" s="24"/>
      <c r="C89" s="24"/>
      <c r="D89" s="24"/>
      <c r="E89" s="24">
        <v>10</v>
      </c>
      <c r="F89" s="24">
        <v>24</v>
      </c>
      <c r="G89" s="24">
        <v>35</v>
      </c>
      <c r="H89" s="24">
        <v>39</v>
      </c>
      <c r="I89" s="24">
        <v>44</v>
      </c>
      <c r="J89" s="24">
        <v>21</v>
      </c>
      <c r="K89" s="24">
        <v>48</v>
      </c>
      <c r="L89" s="24">
        <v>28</v>
      </c>
      <c r="M89" s="24">
        <v>2</v>
      </c>
      <c r="N89" s="24">
        <v>6</v>
      </c>
      <c r="O89" s="24">
        <v>8</v>
      </c>
      <c r="P89" s="24">
        <v>4</v>
      </c>
      <c r="Q89" s="24">
        <v>26</v>
      </c>
      <c r="R89" s="24">
        <v>23</v>
      </c>
      <c r="S89" s="24">
        <v>7</v>
      </c>
      <c r="T89" s="24">
        <v>11</v>
      </c>
      <c r="U89" s="24">
        <v>3</v>
      </c>
      <c r="V89" s="24">
        <v>1</v>
      </c>
      <c r="W89" s="24">
        <v>0</v>
      </c>
      <c r="X89" s="24">
        <v>1</v>
      </c>
      <c r="Y89" s="24">
        <v>2</v>
      </c>
      <c r="Z89" s="24">
        <v>0</v>
      </c>
      <c r="AA89" s="24">
        <v>2</v>
      </c>
      <c r="AB89" s="24">
        <v>2</v>
      </c>
      <c r="AC89" s="24">
        <v>3</v>
      </c>
      <c r="AD89" s="24">
        <v>6</v>
      </c>
      <c r="AE89" s="24">
        <v>8</v>
      </c>
      <c r="AF89" s="24">
        <v>15</v>
      </c>
      <c r="AG89" s="24">
        <v>3</v>
      </c>
      <c r="AH89" s="24">
        <v>3</v>
      </c>
      <c r="AI89" s="26">
        <f t="shared" si="3"/>
        <v>385</v>
      </c>
      <c r="AJ89" s="3" t="s">
        <v>509</v>
      </c>
    </row>
    <row r="90" spans="1:36" ht="13" x14ac:dyDescent="0.3">
      <c r="A90" s="3" t="s">
        <v>379</v>
      </c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>
        <v>527</v>
      </c>
      <c r="M90" s="24">
        <v>691</v>
      </c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I90" s="26">
        <f t="shared" si="3"/>
        <v>1218</v>
      </c>
      <c r="AJ90" s="3" t="s">
        <v>379</v>
      </c>
    </row>
    <row r="91" spans="1:36" ht="13" x14ac:dyDescent="0.3">
      <c r="A91" s="3" t="s">
        <v>78</v>
      </c>
      <c r="B91" s="24"/>
      <c r="C91" s="24"/>
      <c r="D91" s="24"/>
      <c r="E91" s="24"/>
      <c r="F91" s="24"/>
      <c r="G91" s="24"/>
      <c r="H91" s="24"/>
      <c r="I91" s="24">
        <v>93</v>
      </c>
      <c r="J91" s="24">
        <v>79</v>
      </c>
      <c r="K91" s="24">
        <v>46</v>
      </c>
      <c r="L91" s="24">
        <v>75</v>
      </c>
      <c r="M91" s="24">
        <v>49</v>
      </c>
      <c r="N91" s="24"/>
      <c r="O91" s="24">
        <v>227</v>
      </c>
      <c r="P91" s="24">
        <v>158</v>
      </c>
      <c r="Q91" s="24">
        <v>172</v>
      </c>
      <c r="R91" s="24">
        <v>93</v>
      </c>
      <c r="S91" s="24"/>
      <c r="T91" s="24"/>
      <c r="U91" s="24"/>
      <c r="V91" s="24"/>
      <c r="W91" s="24"/>
      <c r="X91" s="24"/>
      <c r="Y91" s="24"/>
      <c r="Z91" s="24"/>
      <c r="AA91" s="24"/>
      <c r="AB91" s="24"/>
      <c r="AI91" s="26">
        <f t="shared" si="3"/>
        <v>992</v>
      </c>
      <c r="AJ91" s="3" t="s">
        <v>78</v>
      </c>
    </row>
    <row r="92" spans="1:36" ht="13" x14ac:dyDescent="0.3">
      <c r="A92" s="3" t="s">
        <v>899</v>
      </c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E92">
        <v>0</v>
      </c>
      <c r="AF92">
        <v>91</v>
      </c>
      <c r="AG92">
        <v>78</v>
      </c>
      <c r="AH92">
        <v>59</v>
      </c>
      <c r="AI92" s="26">
        <f t="shared" si="3"/>
        <v>228</v>
      </c>
      <c r="AJ92" s="3" t="s">
        <v>899</v>
      </c>
    </row>
    <row r="93" spans="1:36" ht="13" x14ac:dyDescent="0.3">
      <c r="A93" s="3" t="s">
        <v>1003</v>
      </c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H93">
        <v>27</v>
      </c>
      <c r="AI93" s="26">
        <f t="shared" si="3"/>
        <v>27</v>
      </c>
      <c r="AJ93" s="3" t="s">
        <v>1003</v>
      </c>
    </row>
    <row r="94" spans="1:36" ht="13" x14ac:dyDescent="0.3">
      <c r="A94" s="3" t="s">
        <v>536</v>
      </c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>
        <v>127</v>
      </c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I94" s="26">
        <f t="shared" si="3"/>
        <v>127</v>
      </c>
      <c r="AJ94" s="3" t="s">
        <v>536</v>
      </c>
    </row>
    <row r="95" spans="1:36" ht="13" x14ac:dyDescent="0.3">
      <c r="A95" s="3" t="s">
        <v>678</v>
      </c>
      <c r="B95" s="24"/>
      <c r="C95" s="24"/>
      <c r="D95" s="24">
        <v>38</v>
      </c>
      <c r="E95" s="24"/>
      <c r="F95" s="24">
        <v>19</v>
      </c>
      <c r="G95" s="24"/>
      <c r="H95" s="24"/>
      <c r="I95" s="24"/>
      <c r="J95" s="24"/>
      <c r="K95" s="24">
        <v>8</v>
      </c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>
        <v>24</v>
      </c>
      <c r="AB95" s="24">
        <v>15</v>
      </c>
      <c r="AD95">
        <v>9</v>
      </c>
      <c r="AE95">
        <v>28</v>
      </c>
      <c r="AF95">
        <v>67</v>
      </c>
      <c r="AG95">
        <v>17</v>
      </c>
      <c r="AH95">
        <v>46</v>
      </c>
      <c r="AI95" s="26">
        <f t="shared" si="3"/>
        <v>271</v>
      </c>
      <c r="AJ95" s="3" t="s">
        <v>678</v>
      </c>
    </row>
    <row r="96" spans="1:36" ht="13" x14ac:dyDescent="0.3">
      <c r="A96" s="3" t="s">
        <v>938</v>
      </c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F96">
        <v>0</v>
      </c>
      <c r="AG96">
        <v>23</v>
      </c>
      <c r="AH96">
        <v>33</v>
      </c>
      <c r="AI96" s="26">
        <f t="shared" si="3"/>
        <v>56</v>
      </c>
      <c r="AJ96" s="3" t="s">
        <v>938</v>
      </c>
    </row>
    <row r="97" spans="1:36" ht="13" x14ac:dyDescent="0.3">
      <c r="A97" s="3" t="s">
        <v>888</v>
      </c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E97">
        <v>62</v>
      </c>
      <c r="AF97">
        <v>69</v>
      </c>
      <c r="AG97">
        <v>34</v>
      </c>
      <c r="AH97">
        <v>90</v>
      </c>
      <c r="AI97" s="26">
        <f t="shared" si="3"/>
        <v>255</v>
      </c>
      <c r="AJ97" s="3" t="s">
        <v>888</v>
      </c>
    </row>
    <row r="98" spans="1:36" ht="13" x14ac:dyDescent="0.3">
      <c r="A98" s="3" t="s">
        <v>25</v>
      </c>
      <c r="B98" s="24"/>
      <c r="C98" s="24"/>
      <c r="D98" s="24"/>
      <c r="E98" s="24"/>
      <c r="F98" s="24">
        <v>103</v>
      </c>
      <c r="G98" s="24">
        <v>193</v>
      </c>
      <c r="H98" s="24">
        <v>460</v>
      </c>
      <c r="I98" s="24">
        <v>341</v>
      </c>
      <c r="J98" s="24">
        <v>334</v>
      </c>
      <c r="K98" s="24">
        <v>24</v>
      </c>
      <c r="L98" s="24"/>
      <c r="M98" s="24"/>
      <c r="N98" s="24">
        <v>42</v>
      </c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I98" s="26">
        <f t="shared" si="3"/>
        <v>1497</v>
      </c>
      <c r="AJ98" s="3" t="s">
        <v>25</v>
      </c>
    </row>
    <row r="99" spans="1:36" ht="13" x14ac:dyDescent="0.3">
      <c r="A99" s="15" t="s">
        <v>42</v>
      </c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I99" s="26"/>
    </row>
    <row r="100" spans="1:36" ht="13" hidden="1" x14ac:dyDescent="0.3">
      <c r="A100" s="3" t="s">
        <v>401</v>
      </c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>
        <v>7</v>
      </c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I100" s="26">
        <f t="shared" ref="AI100:AI146" si="4">SUM(B100:AG100)</f>
        <v>7</v>
      </c>
    </row>
    <row r="101" spans="1:36" ht="13" hidden="1" x14ac:dyDescent="0.3">
      <c r="A101" s="3" t="s">
        <v>741</v>
      </c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>
        <v>1</v>
      </c>
      <c r="P101" s="24">
        <v>11</v>
      </c>
      <c r="Q101" s="24">
        <v>3</v>
      </c>
      <c r="R101" s="24"/>
      <c r="S101" s="24">
        <v>10</v>
      </c>
      <c r="T101" s="24">
        <v>27</v>
      </c>
      <c r="U101" s="24"/>
      <c r="V101" s="24"/>
      <c r="W101" s="24"/>
      <c r="X101" s="24"/>
      <c r="Y101" s="24"/>
      <c r="Z101" s="24"/>
      <c r="AA101" s="24"/>
      <c r="AB101" s="24"/>
      <c r="AE101">
        <v>5</v>
      </c>
      <c r="AF101">
        <v>2</v>
      </c>
      <c r="AI101" s="26">
        <f>SUM(B101:AG101)</f>
        <v>59</v>
      </c>
      <c r="AJ101" s="3" t="s">
        <v>741</v>
      </c>
    </row>
    <row r="102" spans="1:36" ht="13" hidden="1" x14ac:dyDescent="0.3">
      <c r="A102" s="3" t="s">
        <v>738</v>
      </c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>
        <v>48</v>
      </c>
      <c r="Z102" s="24"/>
      <c r="AA102" s="24"/>
      <c r="AB102" s="24"/>
      <c r="AI102" s="26">
        <f t="shared" si="4"/>
        <v>48</v>
      </c>
    </row>
    <row r="103" spans="1:36" ht="13" hidden="1" x14ac:dyDescent="0.3">
      <c r="A103" s="3" t="s">
        <v>513</v>
      </c>
      <c r="B103" s="24"/>
      <c r="C103" s="24"/>
      <c r="D103" s="24"/>
      <c r="E103" s="24"/>
      <c r="F103" s="24"/>
      <c r="G103" s="24">
        <v>26</v>
      </c>
      <c r="H103" s="24">
        <v>17</v>
      </c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I103" s="26">
        <f t="shared" si="4"/>
        <v>43</v>
      </c>
    </row>
    <row r="104" spans="1:36" ht="13" hidden="1" x14ac:dyDescent="0.3">
      <c r="A104" s="3" t="s">
        <v>580</v>
      </c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>
        <v>5</v>
      </c>
      <c r="U104" s="24"/>
      <c r="V104" s="24"/>
      <c r="W104" s="24"/>
      <c r="X104" s="24"/>
      <c r="Y104" s="24"/>
      <c r="Z104" s="24"/>
      <c r="AA104" s="24"/>
      <c r="AB104" s="24"/>
      <c r="AI104" s="26">
        <f t="shared" si="4"/>
        <v>5</v>
      </c>
    </row>
    <row r="105" spans="1:36" ht="13" hidden="1" x14ac:dyDescent="0.3">
      <c r="A105" s="3" t="s">
        <v>511</v>
      </c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>
        <v>19</v>
      </c>
      <c r="T105" s="24"/>
      <c r="U105" s="24"/>
      <c r="V105" s="24"/>
      <c r="W105" s="24"/>
      <c r="X105" s="24"/>
      <c r="Y105" s="24"/>
      <c r="Z105" s="24"/>
      <c r="AA105" s="24"/>
      <c r="AB105" s="24"/>
      <c r="AI105" s="26">
        <f t="shared" si="4"/>
        <v>19</v>
      </c>
    </row>
    <row r="106" spans="1:36" ht="13" hidden="1" x14ac:dyDescent="0.3">
      <c r="A106" s="3" t="s">
        <v>987</v>
      </c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G106">
        <v>0</v>
      </c>
      <c r="AI106" s="26">
        <f>SUM(B106:AH106)</f>
        <v>0</v>
      </c>
      <c r="AJ106" s="3" t="s">
        <v>987</v>
      </c>
    </row>
    <row r="107" spans="1:36" ht="13" hidden="1" x14ac:dyDescent="0.3">
      <c r="A107" s="3" t="s">
        <v>77</v>
      </c>
      <c r="B107" s="24"/>
      <c r="C107" s="24"/>
      <c r="D107" s="24"/>
      <c r="E107" s="24"/>
      <c r="F107" s="24"/>
      <c r="G107" s="24"/>
      <c r="H107" s="24"/>
      <c r="I107" s="24">
        <v>3</v>
      </c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I107" s="26">
        <f t="shared" si="4"/>
        <v>3</v>
      </c>
    </row>
    <row r="108" spans="1:36" ht="13" hidden="1" x14ac:dyDescent="0.3">
      <c r="A108" s="3" t="s">
        <v>734</v>
      </c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I108" s="26">
        <f t="shared" si="4"/>
        <v>0</v>
      </c>
    </row>
    <row r="109" spans="1:36" ht="13" hidden="1" x14ac:dyDescent="0.3">
      <c r="A109" s="3" t="s">
        <v>867</v>
      </c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D109">
        <v>67</v>
      </c>
      <c r="AI109" s="26">
        <f t="shared" si="4"/>
        <v>67</v>
      </c>
      <c r="AJ109" s="3" t="s">
        <v>867</v>
      </c>
    </row>
    <row r="110" spans="1:36" ht="13" hidden="1" x14ac:dyDescent="0.3">
      <c r="A110" s="3" t="s">
        <v>615</v>
      </c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>
        <v>57</v>
      </c>
      <c r="V110" s="24"/>
      <c r="W110" s="24">
        <v>87</v>
      </c>
      <c r="X110" s="24">
        <v>2</v>
      </c>
      <c r="Y110" s="24"/>
      <c r="Z110" s="24"/>
      <c r="AA110" s="24"/>
      <c r="AB110" s="24"/>
      <c r="AI110" s="26">
        <f t="shared" si="4"/>
        <v>146</v>
      </c>
      <c r="AJ110" s="3" t="s">
        <v>615</v>
      </c>
    </row>
    <row r="111" spans="1:36" ht="13" hidden="1" x14ac:dyDescent="0.3">
      <c r="A111" s="3" t="s">
        <v>397</v>
      </c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>
        <v>17</v>
      </c>
      <c r="Q111" s="24">
        <v>15</v>
      </c>
      <c r="R111" s="24">
        <v>36</v>
      </c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I111" s="26">
        <f t="shared" si="4"/>
        <v>68</v>
      </c>
    </row>
    <row r="112" spans="1:36" ht="13" hidden="1" x14ac:dyDescent="0.3">
      <c r="A112" s="3" t="s">
        <v>512</v>
      </c>
      <c r="B112" s="24"/>
      <c r="C112" s="24"/>
      <c r="D112" s="24"/>
      <c r="E112" s="24">
        <v>29</v>
      </c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I112" s="26">
        <f t="shared" si="4"/>
        <v>29</v>
      </c>
    </row>
    <row r="113" spans="1:36" ht="13" hidden="1" x14ac:dyDescent="0.3">
      <c r="A113" s="3" t="s">
        <v>928</v>
      </c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E113">
        <v>4</v>
      </c>
      <c r="AI113" s="26">
        <f>SUM(B113:AG113)</f>
        <v>4</v>
      </c>
      <c r="AJ113" s="3" t="s">
        <v>928</v>
      </c>
    </row>
    <row r="114" spans="1:36" ht="13" hidden="1" x14ac:dyDescent="0.3">
      <c r="A114" s="3" t="s">
        <v>514</v>
      </c>
      <c r="B114" s="24">
        <v>19</v>
      </c>
      <c r="C114" s="24">
        <v>2</v>
      </c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I114" s="26">
        <f t="shared" si="4"/>
        <v>21</v>
      </c>
    </row>
    <row r="115" spans="1:36" ht="13" hidden="1" x14ac:dyDescent="0.3">
      <c r="A115" s="3" t="s">
        <v>516</v>
      </c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>
        <v>1</v>
      </c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I115" s="26">
        <f t="shared" si="4"/>
        <v>1</v>
      </c>
    </row>
    <row r="116" spans="1:36" ht="13" hidden="1" x14ac:dyDescent="0.3">
      <c r="A116" s="3" t="s">
        <v>956</v>
      </c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F116">
        <v>13</v>
      </c>
      <c r="AI116" s="26">
        <f>SUM(B116:AG116)</f>
        <v>13</v>
      </c>
      <c r="AJ116" s="3" t="s">
        <v>956</v>
      </c>
    </row>
    <row r="117" spans="1:36" ht="13" hidden="1" x14ac:dyDescent="0.3">
      <c r="A117" s="3" t="s">
        <v>290</v>
      </c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>
        <v>36</v>
      </c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I117" s="26">
        <f t="shared" si="4"/>
        <v>36</v>
      </c>
    </row>
    <row r="118" spans="1:36" ht="13" hidden="1" x14ac:dyDescent="0.3">
      <c r="A118" s="3" t="s">
        <v>727</v>
      </c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>
        <v>12</v>
      </c>
      <c r="Z118" s="24">
        <v>0</v>
      </c>
      <c r="AA118" s="24">
        <v>13</v>
      </c>
      <c r="AB118" s="24">
        <v>9</v>
      </c>
      <c r="AC118" s="24">
        <v>0</v>
      </c>
      <c r="AD118" s="24">
        <v>1</v>
      </c>
      <c r="AE118" s="24">
        <v>20</v>
      </c>
      <c r="AF118" s="24">
        <v>3</v>
      </c>
      <c r="AG118" s="24"/>
      <c r="AH118" s="24"/>
      <c r="AI118" s="26">
        <f>SUM(B118:AG118)</f>
        <v>58</v>
      </c>
      <c r="AJ118" s="3" t="s">
        <v>727</v>
      </c>
    </row>
    <row r="119" spans="1:36" ht="13" hidden="1" x14ac:dyDescent="0.3">
      <c r="A119" s="3" t="s">
        <v>715</v>
      </c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>
        <v>3</v>
      </c>
      <c r="Y119" s="24"/>
      <c r="Z119" s="24"/>
      <c r="AA119" s="24"/>
      <c r="AB119" s="24"/>
      <c r="AI119" s="26">
        <f t="shared" si="4"/>
        <v>3</v>
      </c>
    </row>
    <row r="120" spans="1:36" ht="13" hidden="1" x14ac:dyDescent="0.3">
      <c r="A120" s="3" t="s">
        <v>517</v>
      </c>
      <c r="B120" s="24">
        <v>0</v>
      </c>
      <c r="C120" s="24">
        <v>17</v>
      </c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I120" s="26">
        <f t="shared" si="4"/>
        <v>17</v>
      </c>
    </row>
    <row r="121" spans="1:36" ht="13" hidden="1" x14ac:dyDescent="0.3">
      <c r="A121" s="3" t="s">
        <v>733</v>
      </c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>
        <v>5</v>
      </c>
      <c r="Z121" s="24">
        <v>4</v>
      </c>
      <c r="AA121" s="24"/>
      <c r="AB121" s="24"/>
      <c r="AI121" s="26">
        <f t="shared" si="4"/>
        <v>9</v>
      </c>
    </row>
    <row r="122" spans="1:36" ht="13" hidden="1" x14ac:dyDescent="0.3">
      <c r="A122" s="3" t="s">
        <v>843</v>
      </c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I122" s="26">
        <f t="shared" si="4"/>
        <v>0</v>
      </c>
      <c r="AJ122" s="3" t="s">
        <v>843</v>
      </c>
    </row>
    <row r="123" spans="1:36" ht="13" hidden="1" x14ac:dyDescent="0.3">
      <c r="A123" s="3" t="s">
        <v>43</v>
      </c>
      <c r="B123" s="24"/>
      <c r="C123" s="24"/>
      <c r="D123" s="24"/>
      <c r="E123" s="24"/>
      <c r="F123" s="24"/>
      <c r="G123" s="24">
        <v>6</v>
      </c>
      <c r="H123" s="24">
        <v>4</v>
      </c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I123" s="26">
        <f t="shared" si="4"/>
        <v>10</v>
      </c>
    </row>
    <row r="124" spans="1:36" ht="13" hidden="1" x14ac:dyDescent="0.3">
      <c r="A124" s="3" t="s">
        <v>518</v>
      </c>
      <c r="B124" s="24"/>
      <c r="C124" s="24">
        <v>31</v>
      </c>
      <c r="D124" s="24">
        <v>18</v>
      </c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I124" s="26">
        <f t="shared" si="4"/>
        <v>49</v>
      </c>
    </row>
    <row r="125" spans="1:36" ht="13" hidden="1" x14ac:dyDescent="0.3">
      <c r="A125" s="3" t="s">
        <v>519</v>
      </c>
      <c r="B125" s="24"/>
      <c r="C125" s="24"/>
      <c r="D125" s="24"/>
      <c r="E125" s="24">
        <v>10</v>
      </c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I125" s="26">
        <f t="shared" si="4"/>
        <v>10</v>
      </c>
    </row>
    <row r="126" spans="1:36" ht="13" hidden="1" x14ac:dyDescent="0.3">
      <c r="A126" s="3" t="s">
        <v>162</v>
      </c>
      <c r="B126" s="24"/>
      <c r="C126" s="24"/>
      <c r="D126" s="24"/>
      <c r="E126" s="24"/>
      <c r="F126" s="24">
        <v>2</v>
      </c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I126" s="26">
        <f t="shared" si="4"/>
        <v>2</v>
      </c>
    </row>
    <row r="127" spans="1:36" ht="13" hidden="1" x14ac:dyDescent="0.3">
      <c r="A127" s="3" t="s">
        <v>520</v>
      </c>
      <c r="B127" s="24"/>
      <c r="C127" s="24"/>
      <c r="D127" s="24"/>
      <c r="E127" s="24">
        <v>1</v>
      </c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I127" s="26">
        <f t="shared" si="4"/>
        <v>1</v>
      </c>
    </row>
    <row r="128" spans="1:36" ht="13" hidden="1" x14ac:dyDescent="0.3">
      <c r="A128" s="3" t="s">
        <v>60</v>
      </c>
      <c r="B128" s="24"/>
      <c r="C128" s="24"/>
      <c r="D128" s="24"/>
      <c r="E128" s="24"/>
      <c r="F128" s="24"/>
      <c r="G128" s="24"/>
      <c r="H128" s="24">
        <v>28</v>
      </c>
      <c r="I128" s="24">
        <v>5</v>
      </c>
      <c r="J128" s="24">
        <v>38</v>
      </c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I128" s="26">
        <f t="shared" si="4"/>
        <v>71</v>
      </c>
    </row>
    <row r="129" spans="1:36" ht="13" hidden="1" x14ac:dyDescent="0.3">
      <c r="A129" s="3" t="s">
        <v>617</v>
      </c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>
        <v>47</v>
      </c>
      <c r="V129" s="24">
        <v>48</v>
      </c>
      <c r="W129" s="24"/>
      <c r="X129" s="24"/>
      <c r="Y129" s="24"/>
      <c r="Z129" s="24"/>
      <c r="AA129" s="24"/>
      <c r="AB129" s="24"/>
      <c r="AI129" s="26">
        <f t="shared" si="4"/>
        <v>95</v>
      </c>
    </row>
    <row r="130" spans="1:36" ht="13" hidden="1" x14ac:dyDescent="0.3">
      <c r="A130" s="3" t="s">
        <v>651</v>
      </c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>
        <v>4</v>
      </c>
      <c r="W130" s="24"/>
      <c r="X130" s="24"/>
      <c r="Y130" s="24"/>
      <c r="Z130" s="24"/>
      <c r="AA130" s="24"/>
      <c r="AB130" s="24"/>
      <c r="AI130" s="26">
        <f t="shared" si="4"/>
        <v>4</v>
      </c>
    </row>
    <row r="131" spans="1:36" ht="13" hidden="1" x14ac:dyDescent="0.3">
      <c r="A131" s="3" t="s">
        <v>44</v>
      </c>
      <c r="B131" s="24"/>
      <c r="C131" s="24"/>
      <c r="D131" s="24"/>
      <c r="E131" s="24"/>
      <c r="F131" s="24">
        <v>0</v>
      </c>
      <c r="G131" s="24">
        <v>2</v>
      </c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I131" s="26">
        <f t="shared" si="4"/>
        <v>2</v>
      </c>
    </row>
    <row r="132" spans="1:36" ht="13" hidden="1" x14ac:dyDescent="0.3">
      <c r="A132" s="3" t="s">
        <v>570</v>
      </c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>
        <v>72</v>
      </c>
      <c r="U132" s="24">
        <v>8</v>
      </c>
      <c r="V132" s="24"/>
      <c r="W132" s="24"/>
      <c r="X132" s="24"/>
      <c r="Y132" s="24"/>
      <c r="Z132" s="24"/>
      <c r="AA132" s="24"/>
      <c r="AB132" s="24"/>
      <c r="AI132" s="26">
        <f t="shared" si="4"/>
        <v>80</v>
      </c>
    </row>
    <row r="133" spans="1:36" ht="13" hidden="1" x14ac:dyDescent="0.3">
      <c r="A133" s="3" t="s">
        <v>521</v>
      </c>
      <c r="B133" s="24"/>
      <c r="C133" s="24"/>
      <c r="D133" s="24"/>
      <c r="E133" s="24"/>
      <c r="F133" s="24"/>
      <c r="G133" s="24">
        <v>17</v>
      </c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I133" s="26">
        <f t="shared" si="4"/>
        <v>17</v>
      </c>
    </row>
    <row r="134" spans="1:36" ht="13" hidden="1" x14ac:dyDescent="0.3">
      <c r="A134" s="3" t="s">
        <v>644</v>
      </c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>
        <v>1</v>
      </c>
      <c r="V134" s="24"/>
      <c r="W134" s="24"/>
      <c r="X134" s="24"/>
      <c r="Y134" s="24"/>
      <c r="Z134" s="24"/>
      <c r="AA134" s="24"/>
      <c r="AB134" s="24"/>
      <c r="AI134" s="26">
        <f t="shared" si="4"/>
        <v>1</v>
      </c>
    </row>
    <row r="135" spans="1:36" ht="13" hidden="1" x14ac:dyDescent="0.3">
      <c r="A135" s="3" t="s">
        <v>493</v>
      </c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>
        <v>47</v>
      </c>
      <c r="P135" s="24">
        <v>24</v>
      </c>
      <c r="Q135" s="24">
        <v>21</v>
      </c>
      <c r="R135" s="24">
        <v>22</v>
      </c>
      <c r="S135" s="24">
        <v>13</v>
      </c>
      <c r="T135" s="24"/>
      <c r="U135" s="24"/>
      <c r="V135" s="24"/>
      <c r="W135" s="24"/>
      <c r="X135" s="24"/>
      <c r="Y135" s="24"/>
      <c r="Z135" s="24"/>
      <c r="AA135" s="24"/>
      <c r="AB135" s="24"/>
      <c r="AI135" s="26">
        <f t="shared" si="4"/>
        <v>127</v>
      </c>
      <c r="AJ135" s="3" t="s">
        <v>493</v>
      </c>
    </row>
    <row r="136" spans="1:36" ht="13" hidden="1" x14ac:dyDescent="0.3">
      <c r="A136" s="3" t="s">
        <v>716</v>
      </c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>
        <v>2</v>
      </c>
      <c r="Y136" s="24"/>
      <c r="Z136" s="24">
        <v>5</v>
      </c>
      <c r="AA136" s="24"/>
      <c r="AB136" s="24"/>
      <c r="AI136" s="26">
        <f t="shared" si="4"/>
        <v>7</v>
      </c>
    </row>
    <row r="137" spans="1:36" ht="13" hidden="1" x14ac:dyDescent="0.3">
      <c r="A137" s="3" t="s">
        <v>940</v>
      </c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F137" s="3">
        <v>21</v>
      </c>
      <c r="AG137" s="3"/>
      <c r="AH137" s="3"/>
      <c r="AI137" s="26">
        <f>SUM(B137:AG137)</f>
        <v>21</v>
      </c>
      <c r="AJ137" s="3" t="s">
        <v>940</v>
      </c>
    </row>
    <row r="138" spans="1:36" ht="13" hidden="1" x14ac:dyDescent="0.3">
      <c r="A138" s="3" t="s">
        <v>941</v>
      </c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F138" s="3">
        <v>1</v>
      </c>
      <c r="AG138" s="3"/>
      <c r="AH138" s="3"/>
      <c r="AI138" s="26">
        <f>SUM(B138:AG138)</f>
        <v>1</v>
      </c>
      <c r="AJ138" s="3" t="s">
        <v>941</v>
      </c>
    </row>
    <row r="139" spans="1:36" ht="13" hidden="1" x14ac:dyDescent="0.3">
      <c r="A139" s="3" t="s">
        <v>958</v>
      </c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F139" s="3">
        <v>9</v>
      </c>
      <c r="AG139" s="3"/>
      <c r="AH139" s="3"/>
      <c r="AI139" s="26">
        <f>SUM(B139:AG139)</f>
        <v>9</v>
      </c>
      <c r="AJ139" s="3" t="s">
        <v>958</v>
      </c>
    </row>
    <row r="140" spans="1:36" ht="13" hidden="1" x14ac:dyDescent="0.3">
      <c r="A140" s="3" t="s">
        <v>171</v>
      </c>
      <c r="B140" s="24"/>
      <c r="C140" s="24"/>
      <c r="D140" s="24">
        <v>18</v>
      </c>
      <c r="E140" s="24">
        <v>14</v>
      </c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I140" s="26">
        <f t="shared" si="4"/>
        <v>32</v>
      </c>
    </row>
    <row r="141" spans="1:36" ht="13" hidden="1" x14ac:dyDescent="0.3">
      <c r="A141" s="3" t="s">
        <v>522</v>
      </c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I141" s="26">
        <f t="shared" si="4"/>
        <v>0</v>
      </c>
    </row>
    <row r="142" spans="1:36" ht="13" hidden="1" x14ac:dyDescent="0.3">
      <c r="A142" s="3" t="s">
        <v>703</v>
      </c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>
        <v>21</v>
      </c>
      <c r="Y142" s="24">
        <v>4</v>
      </c>
      <c r="Z142" s="24"/>
      <c r="AA142" s="24"/>
      <c r="AB142" s="24"/>
      <c r="AI142" s="26">
        <f t="shared" si="4"/>
        <v>25</v>
      </c>
    </row>
    <row r="143" spans="1:36" ht="13" hidden="1" x14ac:dyDescent="0.3">
      <c r="A143" s="3" t="s">
        <v>106</v>
      </c>
      <c r="B143" s="24"/>
      <c r="C143" s="24"/>
      <c r="D143" s="24"/>
      <c r="E143" s="24"/>
      <c r="F143" s="24"/>
      <c r="G143" s="24"/>
      <c r="H143" s="24"/>
      <c r="I143" s="24"/>
      <c r="J143" s="24">
        <v>18</v>
      </c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I143" s="26">
        <f t="shared" si="4"/>
        <v>18</v>
      </c>
    </row>
    <row r="144" spans="1:36" ht="13" hidden="1" x14ac:dyDescent="0.3">
      <c r="A144" s="3" t="s">
        <v>978</v>
      </c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G144">
        <v>2</v>
      </c>
      <c r="AI144" s="26">
        <f>SUM(B144:AH144)</f>
        <v>2</v>
      </c>
      <c r="AJ144" s="3" t="s">
        <v>978</v>
      </c>
    </row>
    <row r="145" spans="1:36" ht="13" hidden="1" x14ac:dyDescent="0.3">
      <c r="A145" s="3" t="s">
        <v>523</v>
      </c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G145">
        <v>1</v>
      </c>
      <c r="AI145" s="26">
        <f>SUM(B145:AH145)</f>
        <v>1</v>
      </c>
      <c r="AJ145" s="3" t="s">
        <v>523</v>
      </c>
    </row>
    <row r="146" spans="1:36" ht="13" hidden="1" x14ac:dyDescent="0.3">
      <c r="A146" s="3" t="s">
        <v>523</v>
      </c>
      <c r="B146" s="24"/>
      <c r="C146" s="24"/>
      <c r="D146" s="24"/>
      <c r="E146" s="24"/>
      <c r="F146" s="24"/>
      <c r="G146" s="24"/>
      <c r="H146" s="24"/>
      <c r="I146" s="24"/>
      <c r="J146" s="24">
        <v>0</v>
      </c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I146" s="26">
        <f t="shared" si="4"/>
        <v>0</v>
      </c>
    </row>
    <row r="147" spans="1:36" ht="13" hidden="1" x14ac:dyDescent="0.3">
      <c r="A147" s="3" t="s">
        <v>929</v>
      </c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E147">
        <v>23</v>
      </c>
      <c r="AI147" s="26">
        <f>SUM(B147:AG147)</f>
        <v>23</v>
      </c>
      <c r="AJ147" s="3" t="s">
        <v>929</v>
      </c>
    </row>
    <row r="148" spans="1:36" ht="13" hidden="1" x14ac:dyDescent="0.3">
      <c r="A148" s="3" t="s">
        <v>524</v>
      </c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I148" s="26">
        <f t="shared" ref="AI148:AI217" si="5">SUM(B148:AG148)</f>
        <v>0</v>
      </c>
    </row>
    <row r="149" spans="1:36" ht="13" hidden="1" x14ac:dyDescent="0.3">
      <c r="A149" s="3" t="s">
        <v>221</v>
      </c>
      <c r="B149" s="24">
        <v>0</v>
      </c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I149" s="26">
        <f t="shared" si="5"/>
        <v>0</v>
      </c>
    </row>
    <row r="150" spans="1:36" ht="13" hidden="1" x14ac:dyDescent="0.3">
      <c r="A150" s="3" t="s">
        <v>986</v>
      </c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G150">
        <v>19</v>
      </c>
      <c r="AI150" s="26">
        <f>SUM(B150:AH150)</f>
        <v>19</v>
      </c>
      <c r="AJ150" s="3" t="s">
        <v>986</v>
      </c>
    </row>
    <row r="151" spans="1:36" ht="13" hidden="1" x14ac:dyDescent="0.3">
      <c r="A151" s="3" t="s">
        <v>698</v>
      </c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>
        <v>31</v>
      </c>
      <c r="X151" s="24"/>
      <c r="Y151" s="24"/>
      <c r="Z151" s="24"/>
      <c r="AA151" s="24"/>
      <c r="AB151" s="24"/>
      <c r="AI151" s="26">
        <f t="shared" si="5"/>
        <v>31</v>
      </c>
    </row>
    <row r="152" spans="1:36" ht="13" hidden="1" x14ac:dyDescent="0.3">
      <c r="A152" s="3" t="s">
        <v>892</v>
      </c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E152">
        <v>44</v>
      </c>
      <c r="AF152">
        <v>0</v>
      </c>
      <c r="AI152" s="26">
        <f>SUM(B152:AG152)</f>
        <v>44</v>
      </c>
      <c r="AJ152" s="3" t="s">
        <v>892</v>
      </c>
    </row>
    <row r="153" spans="1:36" ht="13" hidden="1" x14ac:dyDescent="0.3">
      <c r="A153" s="3" t="s">
        <v>271</v>
      </c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>
        <v>9</v>
      </c>
      <c r="M153" s="24">
        <v>69</v>
      </c>
      <c r="N153" s="24">
        <v>25</v>
      </c>
      <c r="O153" s="24">
        <v>33</v>
      </c>
      <c r="P153" s="24">
        <v>0</v>
      </c>
      <c r="Q153" s="24">
        <v>2</v>
      </c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I153" s="26">
        <f t="shared" si="5"/>
        <v>138</v>
      </c>
      <c r="AJ153" s="3" t="s">
        <v>271</v>
      </c>
    </row>
    <row r="154" spans="1:36" ht="13" hidden="1" x14ac:dyDescent="0.3">
      <c r="A154" s="3" t="s">
        <v>690</v>
      </c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>
        <v>23</v>
      </c>
      <c r="X154" s="24"/>
      <c r="Y154" s="24"/>
      <c r="Z154" s="24"/>
      <c r="AA154" s="24"/>
      <c r="AB154" s="24"/>
      <c r="AI154" s="26">
        <f t="shared" si="5"/>
        <v>23</v>
      </c>
    </row>
    <row r="155" spans="1:36" ht="13" hidden="1" x14ac:dyDescent="0.3">
      <c r="A155" s="3" t="s">
        <v>79</v>
      </c>
      <c r="B155" s="24"/>
      <c r="C155" s="24"/>
      <c r="D155" s="24"/>
      <c r="E155" s="24">
        <v>77</v>
      </c>
      <c r="F155" s="24"/>
      <c r="G155" s="24"/>
      <c r="H155" s="24"/>
      <c r="I155" s="24">
        <v>2</v>
      </c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I155" s="26">
        <f t="shared" si="5"/>
        <v>79</v>
      </c>
    </row>
    <row r="156" spans="1:36" ht="13" hidden="1" x14ac:dyDescent="0.3">
      <c r="A156" s="3" t="s">
        <v>747</v>
      </c>
      <c r="B156" s="24">
        <v>6</v>
      </c>
      <c r="C156" s="24">
        <v>23</v>
      </c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I156" s="26">
        <f t="shared" si="5"/>
        <v>29</v>
      </c>
    </row>
    <row r="157" spans="1:36" ht="13" hidden="1" x14ac:dyDescent="0.3">
      <c r="A157" s="3" t="s">
        <v>525</v>
      </c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>
        <v>2</v>
      </c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I157" s="26">
        <f t="shared" si="5"/>
        <v>2</v>
      </c>
    </row>
    <row r="158" spans="1:36" ht="13" hidden="1" x14ac:dyDescent="0.3">
      <c r="A158" s="3" t="s">
        <v>276</v>
      </c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>
        <v>5</v>
      </c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I158" s="26">
        <f t="shared" si="5"/>
        <v>5</v>
      </c>
    </row>
    <row r="159" spans="1:36" ht="13" hidden="1" x14ac:dyDescent="0.3">
      <c r="A159" s="3" t="s">
        <v>46</v>
      </c>
      <c r="B159" s="24"/>
      <c r="C159" s="24"/>
      <c r="D159" s="24"/>
      <c r="E159" s="24"/>
      <c r="F159" s="24"/>
      <c r="G159" s="24">
        <v>1</v>
      </c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I159" s="26">
        <f t="shared" si="5"/>
        <v>1</v>
      </c>
    </row>
    <row r="160" spans="1:36" ht="13" hidden="1" x14ac:dyDescent="0.3">
      <c r="A160" s="3" t="s">
        <v>646</v>
      </c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>
        <v>15</v>
      </c>
      <c r="W160" s="24"/>
      <c r="X160" s="24"/>
      <c r="Y160" s="24"/>
      <c r="Z160" s="24"/>
      <c r="AA160" s="24"/>
      <c r="AB160" s="24"/>
      <c r="AI160" s="26">
        <f t="shared" si="5"/>
        <v>15</v>
      </c>
    </row>
    <row r="161" spans="1:36" ht="13" hidden="1" x14ac:dyDescent="0.3">
      <c r="A161" s="3" t="s">
        <v>779</v>
      </c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>
        <v>11</v>
      </c>
      <c r="AB161" s="24">
        <v>0</v>
      </c>
      <c r="AI161" s="26">
        <f t="shared" si="5"/>
        <v>11</v>
      </c>
      <c r="AJ161" s="3" t="s">
        <v>779</v>
      </c>
    </row>
    <row r="162" spans="1:36" ht="13" hidden="1" x14ac:dyDescent="0.3">
      <c r="A162" s="3" t="s">
        <v>983</v>
      </c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G162">
        <v>38</v>
      </c>
      <c r="AI162" s="26">
        <f>SUM(B162:AH162)</f>
        <v>38</v>
      </c>
      <c r="AJ162" s="3" t="s">
        <v>983</v>
      </c>
    </row>
    <row r="163" spans="1:36" ht="13" hidden="1" x14ac:dyDescent="0.3">
      <c r="A163" s="3" t="s">
        <v>706</v>
      </c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>
        <v>1</v>
      </c>
      <c r="Y163" s="24"/>
      <c r="Z163" s="24"/>
      <c r="AA163" s="24"/>
      <c r="AB163" s="24"/>
      <c r="AI163" s="26">
        <f t="shared" si="5"/>
        <v>1</v>
      </c>
    </row>
    <row r="164" spans="1:36" ht="13" hidden="1" x14ac:dyDescent="0.3">
      <c r="A164" s="3" t="s">
        <v>526</v>
      </c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I164" s="26">
        <f t="shared" si="5"/>
        <v>0</v>
      </c>
    </row>
    <row r="165" spans="1:36" ht="13" hidden="1" x14ac:dyDescent="0.3">
      <c r="A165" s="3" t="s">
        <v>653</v>
      </c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>
        <v>15</v>
      </c>
      <c r="W165" s="24"/>
      <c r="X165" s="24"/>
      <c r="Y165" s="24"/>
      <c r="Z165" s="24"/>
      <c r="AA165" s="24"/>
      <c r="AB165" s="24"/>
      <c r="AI165" s="26">
        <f t="shared" si="5"/>
        <v>15</v>
      </c>
    </row>
    <row r="166" spans="1:36" ht="13" hidden="1" x14ac:dyDescent="0.3">
      <c r="A166" s="3" t="s">
        <v>654</v>
      </c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I166" s="26">
        <f t="shared" si="5"/>
        <v>0</v>
      </c>
    </row>
    <row r="167" spans="1:36" ht="13" hidden="1" x14ac:dyDescent="0.3">
      <c r="A167" s="3" t="s">
        <v>828</v>
      </c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>
        <v>7</v>
      </c>
      <c r="AI167" s="26">
        <f t="shared" si="5"/>
        <v>7</v>
      </c>
      <c r="AJ167" s="3" t="s">
        <v>828</v>
      </c>
    </row>
    <row r="168" spans="1:36" ht="13" hidden="1" x14ac:dyDescent="0.3">
      <c r="A168" s="3" t="s">
        <v>680</v>
      </c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>
        <v>59</v>
      </c>
      <c r="X168" s="24"/>
      <c r="Y168" s="24"/>
      <c r="Z168" s="24"/>
      <c r="AA168" s="24"/>
      <c r="AB168" s="24"/>
      <c r="AI168" s="26">
        <f t="shared" si="5"/>
        <v>59</v>
      </c>
    </row>
    <row r="169" spans="1:36" ht="13" hidden="1" x14ac:dyDescent="0.3">
      <c r="A169" s="3" t="s">
        <v>729</v>
      </c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I169" s="26">
        <f t="shared" si="5"/>
        <v>0</v>
      </c>
    </row>
    <row r="170" spans="1:36" ht="13" hidden="1" x14ac:dyDescent="0.3">
      <c r="A170" s="3" t="s">
        <v>645</v>
      </c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>
        <v>9</v>
      </c>
      <c r="W170" s="24">
        <v>27</v>
      </c>
      <c r="X170" s="24"/>
      <c r="Y170" s="24"/>
      <c r="Z170" s="24"/>
      <c r="AA170" s="24"/>
      <c r="AB170" s="24"/>
      <c r="AI170" s="26">
        <f t="shared" si="5"/>
        <v>36</v>
      </c>
    </row>
    <row r="171" spans="1:36" ht="13" hidden="1" x14ac:dyDescent="0.3">
      <c r="A171" s="3" t="s">
        <v>681</v>
      </c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>
        <v>44</v>
      </c>
      <c r="X171" s="24">
        <v>23</v>
      </c>
      <c r="Y171" s="24"/>
      <c r="Z171" s="24"/>
      <c r="AA171" s="24"/>
      <c r="AB171" s="24"/>
      <c r="AI171" s="26">
        <f t="shared" si="5"/>
        <v>67</v>
      </c>
    </row>
    <row r="172" spans="1:36" ht="13" hidden="1" x14ac:dyDescent="0.3">
      <c r="A172" s="3" t="s">
        <v>527</v>
      </c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>
        <v>0</v>
      </c>
      <c r="M172" s="24">
        <v>1</v>
      </c>
      <c r="N172" s="24">
        <v>2</v>
      </c>
      <c r="O172" s="24"/>
      <c r="P172" s="24"/>
      <c r="Q172" s="24"/>
      <c r="R172" s="24"/>
      <c r="S172" s="24">
        <v>8</v>
      </c>
      <c r="T172" s="24"/>
      <c r="U172" s="24"/>
      <c r="V172" s="24"/>
      <c r="W172" s="24"/>
      <c r="X172" s="24"/>
      <c r="Y172" s="24"/>
      <c r="Z172" s="24"/>
      <c r="AA172" s="24"/>
      <c r="AB172" s="24"/>
      <c r="AI172" s="26">
        <f t="shared" si="5"/>
        <v>11</v>
      </c>
    </row>
    <row r="173" spans="1:36" ht="13" hidden="1" x14ac:dyDescent="0.3">
      <c r="A173" s="3" t="s">
        <v>528</v>
      </c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>
        <v>6</v>
      </c>
      <c r="T173" s="24"/>
      <c r="U173" s="24"/>
      <c r="V173" s="24"/>
      <c r="W173" s="24"/>
      <c r="X173" s="24"/>
      <c r="Y173" s="24"/>
      <c r="Z173" s="24"/>
      <c r="AA173" s="24"/>
      <c r="AB173" s="24"/>
      <c r="AI173" s="26">
        <f t="shared" si="5"/>
        <v>6</v>
      </c>
    </row>
    <row r="174" spans="1:36" ht="13" hidden="1" x14ac:dyDescent="0.3">
      <c r="A174" s="3" t="s">
        <v>529</v>
      </c>
      <c r="B174" s="24">
        <v>11</v>
      </c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I174" s="26">
        <f t="shared" si="5"/>
        <v>11</v>
      </c>
    </row>
    <row r="175" spans="1:36" ht="13" hidden="1" x14ac:dyDescent="0.3">
      <c r="A175" s="3" t="s">
        <v>99</v>
      </c>
      <c r="B175" s="24"/>
      <c r="C175" s="24"/>
      <c r="D175" s="24"/>
      <c r="E175" s="24"/>
      <c r="F175" s="24"/>
      <c r="G175" s="24"/>
      <c r="H175" s="24"/>
      <c r="I175" s="24">
        <v>5</v>
      </c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I175" s="26">
        <f t="shared" si="5"/>
        <v>5</v>
      </c>
    </row>
    <row r="176" spans="1:36" ht="13" hidden="1" x14ac:dyDescent="0.3">
      <c r="A176" s="3" t="s">
        <v>574</v>
      </c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>
        <v>1</v>
      </c>
      <c r="U176" s="24"/>
      <c r="V176" s="24"/>
      <c r="W176" s="24"/>
      <c r="X176" s="24"/>
      <c r="Y176" s="24">
        <v>7</v>
      </c>
      <c r="Z176" s="24"/>
      <c r="AA176" s="24"/>
      <c r="AB176" s="24"/>
      <c r="AI176" s="26">
        <f t="shared" si="5"/>
        <v>8</v>
      </c>
    </row>
    <row r="177" spans="1:36" ht="13" hidden="1" x14ac:dyDescent="0.3">
      <c r="A177" s="3" t="s">
        <v>564</v>
      </c>
      <c r="B177" s="24"/>
      <c r="C177" s="24"/>
      <c r="D177" s="24">
        <v>12</v>
      </c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I177" s="26">
        <f t="shared" si="5"/>
        <v>12</v>
      </c>
    </row>
    <row r="178" spans="1:36" ht="13" hidden="1" x14ac:dyDescent="0.3">
      <c r="A178" s="3" t="s">
        <v>649</v>
      </c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>
        <v>0</v>
      </c>
      <c r="W178" s="24"/>
      <c r="X178" s="24"/>
      <c r="Y178" s="24"/>
      <c r="Z178" s="24"/>
      <c r="AA178" s="24"/>
      <c r="AB178" s="24"/>
      <c r="AI178" s="26">
        <f t="shared" si="5"/>
        <v>0</v>
      </c>
    </row>
    <row r="179" spans="1:36" ht="13" hidden="1" x14ac:dyDescent="0.3">
      <c r="A179" s="3" t="s">
        <v>565</v>
      </c>
      <c r="B179" s="24">
        <v>0</v>
      </c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I179" s="26">
        <f t="shared" si="5"/>
        <v>0</v>
      </c>
    </row>
    <row r="180" spans="1:36" ht="13" hidden="1" x14ac:dyDescent="0.3">
      <c r="A180" s="3" t="s">
        <v>566</v>
      </c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I180" s="26">
        <f t="shared" si="5"/>
        <v>0</v>
      </c>
    </row>
    <row r="181" spans="1:36" ht="13" hidden="1" x14ac:dyDescent="0.3">
      <c r="A181" s="3" t="s">
        <v>562</v>
      </c>
      <c r="B181" s="24"/>
      <c r="C181" s="24">
        <v>0</v>
      </c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I181" s="26">
        <f t="shared" si="5"/>
        <v>0</v>
      </c>
    </row>
    <row r="182" spans="1:36" ht="13" hidden="1" x14ac:dyDescent="0.3">
      <c r="A182" s="3" t="s">
        <v>563</v>
      </c>
      <c r="B182" s="24"/>
      <c r="C182" s="24">
        <v>1</v>
      </c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I182" s="26">
        <f t="shared" si="5"/>
        <v>1</v>
      </c>
    </row>
    <row r="183" spans="1:36" ht="13" hidden="1" x14ac:dyDescent="0.3">
      <c r="A183" s="3" t="s">
        <v>561</v>
      </c>
      <c r="B183" s="24"/>
      <c r="C183" s="24"/>
      <c r="D183" s="24">
        <v>0</v>
      </c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I183" s="26">
        <f t="shared" si="5"/>
        <v>0</v>
      </c>
    </row>
    <row r="184" spans="1:36" ht="13" hidden="1" x14ac:dyDescent="0.3">
      <c r="A184" s="3" t="s">
        <v>530</v>
      </c>
      <c r="B184" s="24"/>
      <c r="C184" s="24"/>
      <c r="D184" s="24">
        <v>34</v>
      </c>
      <c r="E184" s="24">
        <v>26</v>
      </c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I184" s="26">
        <f t="shared" si="5"/>
        <v>60</v>
      </c>
    </row>
    <row r="185" spans="1:36" ht="13" hidden="1" x14ac:dyDescent="0.3">
      <c r="A185" s="3" t="s">
        <v>755</v>
      </c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>
        <v>10</v>
      </c>
      <c r="AA185" s="24"/>
      <c r="AB185" s="24"/>
      <c r="AI185" s="26">
        <f t="shared" si="5"/>
        <v>10</v>
      </c>
    </row>
    <row r="186" spans="1:36" ht="13" hidden="1" x14ac:dyDescent="0.3">
      <c r="A186" s="3" t="s">
        <v>829</v>
      </c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>
        <v>12</v>
      </c>
      <c r="AC186">
        <v>27</v>
      </c>
      <c r="AI186" s="26">
        <f t="shared" si="5"/>
        <v>39</v>
      </c>
      <c r="AJ186" s="3" t="s">
        <v>829</v>
      </c>
    </row>
    <row r="187" spans="1:36" ht="13" hidden="1" x14ac:dyDescent="0.3">
      <c r="A187" s="3" t="s">
        <v>452</v>
      </c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>
        <v>29</v>
      </c>
      <c r="T187" s="24"/>
      <c r="U187" s="24"/>
      <c r="V187" s="24"/>
      <c r="W187" s="24"/>
      <c r="X187" s="24"/>
      <c r="Y187" s="24"/>
      <c r="Z187" s="24"/>
      <c r="AA187" s="24"/>
      <c r="AB187" s="24"/>
      <c r="AI187" s="26">
        <f t="shared" si="5"/>
        <v>29</v>
      </c>
    </row>
    <row r="188" spans="1:36" ht="13" hidden="1" x14ac:dyDescent="0.3">
      <c r="A188" s="3" t="s">
        <v>581</v>
      </c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>
        <v>1</v>
      </c>
      <c r="U188" s="24"/>
      <c r="V188" s="24"/>
      <c r="W188" s="24"/>
      <c r="X188" s="24"/>
      <c r="Y188" s="24"/>
      <c r="Z188" s="24"/>
      <c r="AA188" s="24"/>
      <c r="AB188" s="24"/>
      <c r="AI188" s="26">
        <f t="shared" si="5"/>
        <v>1</v>
      </c>
    </row>
    <row r="189" spans="1:36" ht="13" hidden="1" x14ac:dyDescent="0.3">
      <c r="A189" s="3" t="s">
        <v>559</v>
      </c>
      <c r="B189" s="24"/>
      <c r="C189" s="24"/>
      <c r="D189" s="24">
        <v>1</v>
      </c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I189" s="26">
        <f t="shared" si="5"/>
        <v>1</v>
      </c>
    </row>
    <row r="190" spans="1:36" ht="13" hidden="1" x14ac:dyDescent="0.3">
      <c r="A190" s="3" t="s">
        <v>560</v>
      </c>
      <c r="B190" s="24">
        <v>21</v>
      </c>
      <c r="C190" s="24">
        <v>2</v>
      </c>
      <c r="D190" s="24">
        <v>0</v>
      </c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I190" s="26">
        <f t="shared" si="5"/>
        <v>23</v>
      </c>
    </row>
    <row r="191" spans="1:36" ht="13" hidden="1" x14ac:dyDescent="0.3">
      <c r="A191" s="3" t="s">
        <v>395</v>
      </c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>
        <v>86</v>
      </c>
      <c r="Q191" s="24">
        <v>47</v>
      </c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I191" s="26">
        <f t="shared" si="5"/>
        <v>133</v>
      </c>
      <c r="AJ191" s="3" t="s">
        <v>395</v>
      </c>
    </row>
    <row r="192" spans="1:36" ht="13" hidden="1" x14ac:dyDescent="0.3">
      <c r="A192" s="3" t="s">
        <v>805</v>
      </c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>
        <v>45</v>
      </c>
      <c r="AD192">
        <v>1</v>
      </c>
      <c r="AI192" s="26">
        <f t="shared" si="5"/>
        <v>46</v>
      </c>
      <c r="AJ192" s="3" t="s">
        <v>805</v>
      </c>
    </row>
    <row r="193" spans="1:36" ht="13" hidden="1" x14ac:dyDescent="0.3">
      <c r="A193" s="3" t="s">
        <v>730</v>
      </c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>
        <v>1</v>
      </c>
      <c r="Z193" s="24"/>
      <c r="AA193" s="24"/>
      <c r="AB193" s="24"/>
      <c r="AI193" s="26">
        <f t="shared" si="5"/>
        <v>1</v>
      </c>
    </row>
    <row r="194" spans="1:36" ht="13" hidden="1" x14ac:dyDescent="0.3">
      <c r="A194" s="3" t="s">
        <v>47</v>
      </c>
      <c r="B194" s="24"/>
      <c r="C194" s="24"/>
      <c r="D194" s="24"/>
      <c r="E194" s="24"/>
      <c r="F194" s="24"/>
      <c r="G194" s="24">
        <v>19</v>
      </c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I194" s="26">
        <f t="shared" si="5"/>
        <v>19</v>
      </c>
    </row>
    <row r="195" spans="1:36" ht="13" hidden="1" x14ac:dyDescent="0.3">
      <c r="A195" s="3" t="s">
        <v>48</v>
      </c>
      <c r="B195" s="24"/>
      <c r="C195" s="24"/>
      <c r="D195" s="24"/>
      <c r="E195" s="24"/>
      <c r="F195" s="24"/>
      <c r="G195" s="24">
        <v>13</v>
      </c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I195" s="26">
        <f t="shared" si="5"/>
        <v>13</v>
      </c>
    </row>
    <row r="196" spans="1:36" ht="13" hidden="1" x14ac:dyDescent="0.3">
      <c r="A196" s="3" t="s">
        <v>532</v>
      </c>
      <c r="B196" s="24"/>
      <c r="C196" s="24"/>
      <c r="D196" s="24"/>
      <c r="E196" s="24"/>
      <c r="F196" s="24"/>
      <c r="G196" s="24">
        <v>5</v>
      </c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I196" s="26">
        <f t="shared" si="5"/>
        <v>5</v>
      </c>
    </row>
    <row r="197" spans="1:36" ht="13" hidden="1" x14ac:dyDescent="0.3">
      <c r="A197" s="3" t="s">
        <v>531</v>
      </c>
      <c r="B197" s="24"/>
      <c r="C197" s="24">
        <v>2</v>
      </c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I197" s="26">
        <f t="shared" si="5"/>
        <v>2</v>
      </c>
    </row>
    <row r="198" spans="1:36" ht="13" hidden="1" x14ac:dyDescent="0.3">
      <c r="A198" s="3" t="s">
        <v>394</v>
      </c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>
        <v>31</v>
      </c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I198" s="26">
        <f t="shared" si="5"/>
        <v>31</v>
      </c>
    </row>
    <row r="199" spans="1:36" ht="13" hidden="1" x14ac:dyDescent="0.3">
      <c r="A199" s="3" t="s">
        <v>107</v>
      </c>
      <c r="B199" s="24"/>
      <c r="C199" s="24"/>
      <c r="D199" s="24"/>
      <c r="E199" s="24"/>
      <c r="F199" s="24"/>
      <c r="G199" s="24"/>
      <c r="H199" s="24"/>
      <c r="I199" s="24"/>
      <c r="J199" s="24">
        <v>20</v>
      </c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I199" s="26">
        <f t="shared" si="5"/>
        <v>20</v>
      </c>
    </row>
    <row r="200" spans="1:36" ht="13" hidden="1" x14ac:dyDescent="0.3">
      <c r="A200" s="3" t="s">
        <v>187</v>
      </c>
      <c r="B200" s="24"/>
      <c r="C200" s="24">
        <v>2</v>
      </c>
      <c r="D200" s="24">
        <v>38</v>
      </c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I200" s="26">
        <f t="shared" si="5"/>
        <v>40</v>
      </c>
    </row>
    <row r="201" spans="1:36" ht="13" hidden="1" x14ac:dyDescent="0.3">
      <c r="A201" s="3" t="s">
        <v>870</v>
      </c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>
        <v>31</v>
      </c>
      <c r="AE201" s="24">
        <v>89</v>
      </c>
      <c r="AF201" s="24"/>
      <c r="AG201" s="24"/>
      <c r="AH201" s="24"/>
      <c r="AI201" s="26">
        <f>SUM(B201:AG201)</f>
        <v>120</v>
      </c>
      <c r="AJ201" s="3" t="s">
        <v>870</v>
      </c>
    </row>
    <row r="202" spans="1:36" ht="13" hidden="1" x14ac:dyDescent="0.3">
      <c r="A202" s="3" t="s">
        <v>174</v>
      </c>
      <c r="B202" s="24">
        <v>21</v>
      </c>
      <c r="C202" s="24">
        <v>85</v>
      </c>
      <c r="D202" s="24">
        <v>10</v>
      </c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I202" s="26">
        <f t="shared" si="5"/>
        <v>116</v>
      </c>
      <c r="AJ202" s="3" t="s">
        <v>174</v>
      </c>
    </row>
    <row r="203" spans="1:36" ht="13" hidden="1" x14ac:dyDescent="0.3">
      <c r="A203" s="3" t="s">
        <v>577</v>
      </c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I203" s="26">
        <f t="shared" si="5"/>
        <v>0</v>
      </c>
    </row>
    <row r="204" spans="1:36" hidden="1" x14ac:dyDescent="0.25"/>
    <row r="205" spans="1:36" ht="13" hidden="1" x14ac:dyDescent="0.3">
      <c r="A205" s="3" t="s">
        <v>557</v>
      </c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>
        <v>23</v>
      </c>
      <c r="N205" s="24">
        <v>5</v>
      </c>
      <c r="O205" s="24">
        <v>10</v>
      </c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I205" s="26">
        <f t="shared" si="5"/>
        <v>38</v>
      </c>
    </row>
    <row r="206" spans="1:36" ht="13" hidden="1" x14ac:dyDescent="0.3">
      <c r="A206" s="3" t="s">
        <v>500</v>
      </c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>
        <v>26</v>
      </c>
      <c r="N206" s="24">
        <v>6</v>
      </c>
      <c r="O206" s="24">
        <v>6</v>
      </c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I206" s="26">
        <f t="shared" si="5"/>
        <v>38</v>
      </c>
    </row>
    <row r="207" spans="1:36" ht="13" hidden="1" x14ac:dyDescent="0.3">
      <c r="A207" s="3" t="s">
        <v>556</v>
      </c>
      <c r="B207" s="24"/>
      <c r="C207" s="24">
        <v>4</v>
      </c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I207" s="26">
        <f t="shared" si="5"/>
        <v>4</v>
      </c>
    </row>
    <row r="208" spans="1:36" ht="13" hidden="1" x14ac:dyDescent="0.3">
      <c r="A208" s="3" t="s">
        <v>558</v>
      </c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>
        <v>12</v>
      </c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I208" s="26">
        <f t="shared" si="5"/>
        <v>12</v>
      </c>
    </row>
    <row r="209" spans="1:36" ht="13" hidden="1" x14ac:dyDescent="0.3">
      <c r="A209" s="3" t="s">
        <v>771</v>
      </c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>
        <v>31</v>
      </c>
      <c r="AA209" s="24"/>
      <c r="AB209" s="24"/>
      <c r="AI209" s="26">
        <f t="shared" si="5"/>
        <v>31</v>
      </c>
    </row>
    <row r="210" spans="1:36" ht="13" hidden="1" x14ac:dyDescent="0.3">
      <c r="A210" s="3" t="s">
        <v>863</v>
      </c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>
        <v>4</v>
      </c>
      <c r="AE210" s="24"/>
      <c r="AF210" s="24"/>
      <c r="AG210" s="24"/>
      <c r="AH210" s="24"/>
      <c r="AI210" s="26">
        <f t="shared" si="5"/>
        <v>4</v>
      </c>
      <c r="AJ210" s="3" t="s">
        <v>863</v>
      </c>
    </row>
    <row r="211" spans="1:36" ht="13" hidden="1" x14ac:dyDescent="0.3">
      <c r="A211" s="3" t="s">
        <v>744</v>
      </c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>
        <v>2</v>
      </c>
      <c r="Z211" s="24"/>
      <c r="AA211" s="24"/>
      <c r="AB211" s="24"/>
      <c r="AI211" s="26">
        <f t="shared" si="5"/>
        <v>2</v>
      </c>
    </row>
    <row r="212" spans="1:36" ht="13" hidden="1" x14ac:dyDescent="0.3">
      <c r="A212" s="3" t="s">
        <v>912</v>
      </c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E212">
        <v>5</v>
      </c>
      <c r="AI212" s="26">
        <f>SUM(B212:AG212)</f>
        <v>5</v>
      </c>
      <c r="AJ212" s="3" t="s">
        <v>912</v>
      </c>
    </row>
    <row r="213" spans="1:36" ht="13" hidden="1" x14ac:dyDescent="0.3">
      <c r="A213" s="3" t="s">
        <v>554</v>
      </c>
      <c r="B213" s="24"/>
      <c r="C213" s="24">
        <v>31</v>
      </c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I213" s="26">
        <f t="shared" si="5"/>
        <v>31</v>
      </c>
    </row>
    <row r="214" spans="1:36" ht="13" hidden="1" x14ac:dyDescent="0.3">
      <c r="A214" s="3" t="s">
        <v>555</v>
      </c>
      <c r="B214" s="24">
        <v>11</v>
      </c>
      <c r="C214" s="24">
        <v>40</v>
      </c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I214" s="26">
        <f t="shared" si="5"/>
        <v>51</v>
      </c>
    </row>
    <row r="215" spans="1:36" ht="13" hidden="1" x14ac:dyDescent="0.3">
      <c r="A215" s="3" t="s">
        <v>772</v>
      </c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>
        <v>4</v>
      </c>
      <c r="AA215" s="24"/>
      <c r="AB215" s="24"/>
      <c r="AI215" s="26">
        <f t="shared" si="5"/>
        <v>4</v>
      </c>
    </row>
    <row r="216" spans="1:36" ht="13" hidden="1" x14ac:dyDescent="0.3">
      <c r="A216" s="3" t="s">
        <v>578</v>
      </c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>
        <v>52</v>
      </c>
      <c r="U216" s="24">
        <v>34</v>
      </c>
      <c r="V216" s="24"/>
      <c r="W216" s="24"/>
      <c r="X216" s="24"/>
      <c r="Y216" s="24"/>
      <c r="Z216" s="24"/>
      <c r="AA216" s="24"/>
      <c r="AB216" s="24"/>
      <c r="AI216" s="26">
        <f t="shared" si="5"/>
        <v>86</v>
      </c>
    </row>
    <row r="217" spans="1:36" ht="13" hidden="1" x14ac:dyDescent="0.3">
      <c r="A217" s="3" t="s">
        <v>81</v>
      </c>
      <c r="B217" s="24"/>
      <c r="C217" s="24"/>
      <c r="D217" s="24"/>
      <c r="E217" s="24"/>
      <c r="F217" s="24"/>
      <c r="G217" s="24"/>
      <c r="H217" s="24"/>
      <c r="I217" s="24">
        <v>1</v>
      </c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I217" s="26">
        <f t="shared" si="5"/>
        <v>1</v>
      </c>
    </row>
    <row r="218" spans="1:36" ht="13" hidden="1" x14ac:dyDescent="0.3">
      <c r="A218" s="3" t="s">
        <v>100</v>
      </c>
      <c r="B218" s="24"/>
      <c r="C218" s="24"/>
      <c r="D218" s="24"/>
      <c r="E218" s="24"/>
      <c r="F218" s="24"/>
      <c r="G218" s="24"/>
      <c r="H218" s="24"/>
      <c r="I218" s="24">
        <v>2</v>
      </c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I218" s="26">
        <f t="shared" ref="AI218:AI285" si="6">SUM(B218:AG218)</f>
        <v>2</v>
      </c>
    </row>
    <row r="219" spans="1:36" ht="13" hidden="1" x14ac:dyDescent="0.3">
      <c r="A219" s="3" t="s">
        <v>650</v>
      </c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>
        <v>17</v>
      </c>
      <c r="W219" s="24"/>
      <c r="X219" s="24"/>
      <c r="Y219" s="24"/>
      <c r="Z219" s="24"/>
      <c r="AA219" s="24"/>
      <c r="AB219" s="24"/>
      <c r="AI219" s="26">
        <f t="shared" si="6"/>
        <v>17</v>
      </c>
    </row>
    <row r="220" spans="1:36" ht="13" hidden="1" x14ac:dyDescent="0.3">
      <c r="A220" s="3" t="s">
        <v>807</v>
      </c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>
        <v>48</v>
      </c>
      <c r="AI220" s="26">
        <f t="shared" si="6"/>
        <v>48</v>
      </c>
      <c r="AJ220" s="3" t="s">
        <v>807</v>
      </c>
    </row>
    <row r="221" spans="1:36" ht="13" hidden="1" x14ac:dyDescent="0.3">
      <c r="A221" s="3" t="s">
        <v>850</v>
      </c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>
        <v>17</v>
      </c>
      <c r="AI221" s="26">
        <f t="shared" si="6"/>
        <v>17</v>
      </c>
      <c r="AJ221" s="3" t="s">
        <v>850</v>
      </c>
    </row>
    <row r="222" spans="1:36" ht="13" hidden="1" x14ac:dyDescent="0.3">
      <c r="A222" s="3" t="s">
        <v>619</v>
      </c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>
        <v>18</v>
      </c>
      <c r="V222" s="24">
        <v>13</v>
      </c>
      <c r="W222" s="24"/>
      <c r="X222" s="24"/>
      <c r="Y222" s="24"/>
      <c r="Z222" s="24"/>
      <c r="AA222" s="24"/>
      <c r="AB222" s="24"/>
      <c r="AI222" s="26">
        <f t="shared" si="6"/>
        <v>31</v>
      </c>
    </row>
    <row r="223" spans="1:36" ht="13" hidden="1" x14ac:dyDescent="0.3">
      <c r="A223" s="3" t="s">
        <v>749</v>
      </c>
      <c r="B223" s="24"/>
      <c r="C223" s="24">
        <v>26</v>
      </c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I223" s="26">
        <f t="shared" si="6"/>
        <v>26</v>
      </c>
    </row>
    <row r="224" spans="1:36" ht="13" hidden="1" x14ac:dyDescent="0.3">
      <c r="A224" s="3" t="s">
        <v>553</v>
      </c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>
        <v>3</v>
      </c>
      <c r="T224" s="24"/>
      <c r="U224" s="24"/>
      <c r="V224" s="24"/>
      <c r="W224" s="24"/>
      <c r="X224" s="24"/>
      <c r="Y224" s="24"/>
      <c r="Z224" s="24"/>
      <c r="AA224" s="24"/>
      <c r="AB224" s="24"/>
      <c r="AI224" s="26">
        <f t="shared" si="6"/>
        <v>3</v>
      </c>
    </row>
    <row r="225" spans="1:36" ht="13" hidden="1" x14ac:dyDescent="0.3">
      <c r="A225" s="3" t="s">
        <v>712</v>
      </c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>
        <v>8</v>
      </c>
      <c r="Y225" s="24"/>
      <c r="Z225" s="24"/>
      <c r="AA225" s="24"/>
      <c r="AB225" s="24"/>
      <c r="AI225" s="26">
        <f t="shared" si="6"/>
        <v>8</v>
      </c>
    </row>
    <row r="226" spans="1:36" ht="13" hidden="1" x14ac:dyDescent="0.3">
      <c r="A226" s="3" t="s">
        <v>682</v>
      </c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>
        <v>1</v>
      </c>
      <c r="X226" s="24"/>
      <c r="Y226" s="24"/>
      <c r="Z226" s="24"/>
      <c r="AA226" s="24"/>
      <c r="AB226" s="24"/>
      <c r="AI226" s="26">
        <f t="shared" si="6"/>
        <v>1</v>
      </c>
    </row>
    <row r="227" spans="1:36" ht="13" hidden="1" x14ac:dyDescent="0.3">
      <c r="A227" s="3" t="s">
        <v>630</v>
      </c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I227" s="26">
        <f t="shared" si="6"/>
        <v>0</v>
      </c>
    </row>
    <row r="228" spans="1:36" ht="13" hidden="1" x14ac:dyDescent="0.3">
      <c r="A228" s="3" t="s">
        <v>145</v>
      </c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I228" s="26">
        <f t="shared" si="6"/>
        <v>0</v>
      </c>
    </row>
    <row r="229" spans="1:36" ht="13" hidden="1" x14ac:dyDescent="0.3">
      <c r="A229" s="3" t="s">
        <v>842</v>
      </c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>
        <v>6</v>
      </c>
      <c r="AD229" s="24">
        <v>11</v>
      </c>
      <c r="AE229" s="24"/>
      <c r="AF229" s="24"/>
      <c r="AG229" s="24"/>
      <c r="AH229" s="24"/>
      <c r="AI229" s="26">
        <f t="shared" si="6"/>
        <v>17</v>
      </c>
      <c r="AJ229" s="3" t="s">
        <v>842</v>
      </c>
    </row>
    <row r="230" spans="1:36" ht="13" hidden="1" x14ac:dyDescent="0.3">
      <c r="A230" s="3" t="s">
        <v>552</v>
      </c>
      <c r="B230" s="24"/>
      <c r="C230" s="24"/>
      <c r="D230" s="24">
        <v>16</v>
      </c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I230" s="26">
        <f t="shared" si="6"/>
        <v>16</v>
      </c>
    </row>
    <row r="231" spans="1:36" ht="13" hidden="1" x14ac:dyDescent="0.3">
      <c r="A231" s="3" t="s">
        <v>351</v>
      </c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>
        <v>31</v>
      </c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I231" s="26">
        <f t="shared" si="6"/>
        <v>31</v>
      </c>
    </row>
    <row r="232" spans="1:36" ht="13" hidden="1" x14ac:dyDescent="0.3">
      <c r="A232" s="3" t="s">
        <v>551</v>
      </c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>
        <v>0</v>
      </c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I232" s="26">
        <f t="shared" si="6"/>
        <v>0</v>
      </c>
    </row>
    <row r="233" spans="1:36" ht="13" hidden="1" x14ac:dyDescent="0.3">
      <c r="A233" s="3" t="s">
        <v>740</v>
      </c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>
        <v>13</v>
      </c>
      <c r="Z233" s="24"/>
      <c r="AA233" s="24"/>
      <c r="AB233" s="24"/>
      <c r="AI233" s="26">
        <f t="shared" si="6"/>
        <v>13</v>
      </c>
    </row>
    <row r="234" spans="1:36" ht="13" hidden="1" x14ac:dyDescent="0.3">
      <c r="A234" s="3" t="s">
        <v>80</v>
      </c>
      <c r="B234" s="24"/>
      <c r="C234" s="24"/>
      <c r="D234" s="24"/>
      <c r="E234" s="24"/>
      <c r="F234" s="24"/>
      <c r="G234" s="24"/>
      <c r="H234" s="24"/>
      <c r="I234" s="24">
        <v>39</v>
      </c>
      <c r="J234" s="24">
        <v>78</v>
      </c>
      <c r="K234" s="24">
        <v>79</v>
      </c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I234" s="26">
        <f t="shared" si="6"/>
        <v>196</v>
      </c>
      <c r="AJ234" s="3" t="s">
        <v>80</v>
      </c>
    </row>
    <row r="235" spans="1:36" ht="13" hidden="1" x14ac:dyDescent="0.3">
      <c r="A235" s="3" t="s">
        <v>962</v>
      </c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>
        <v>15</v>
      </c>
      <c r="AG235" s="24"/>
      <c r="AH235" s="24"/>
      <c r="AI235" s="26">
        <f>SUM(B235:AG235)</f>
        <v>15</v>
      </c>
      <c r="AJ235" s="3" t="s">
        <v>962</v>
      </c>
    </row>
    <row r="236" spans="1:36" ht="13" hidden="1" x14ac:dyDescent="0.3">
      <c r="A236" s="3" t="s">
        <v>708</v>
      </c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>
        <v>2</v>
      </c>
      <c r="Y236" s="24"/>
      <c r="Z236" s="24"/>
      <c r="AA236" s="24"/>
      <c r="AB236" s="24"/>
      <c r="AI236" s="26">
        <f t="shared" si="6"/>
        <v>2</v>
      </c>
    </row>
    <row r="237" spans="1:36" ht="13" hidden="1" x14ac:dyDescent="0.3">
      <c r="A237" s="3" t="s">
        <v>504</v>
      </c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>
        <v>33</v>
      </c>
      <c r="T237" s="24"/>
      <c r="U237" s="24"/>
      <c r="V237" s="24"/>
      <c r="W237" s="24"/>
      <c r="X237" s="24"/>
      <c r="Y237" s="24"/>
      <c r="Z237" s="24"/>
      <c r="AA237" s="24"/>
      <c r="AB237" s="24"/>
      <c r="AI237" s="26">
        <f t="shared" si="6"/>
        <v>33</v>
      </c>
    </row>
    <row r="238" spans="1:36" ht="13" hidden="1" x14ac:dyDescent="0.3">
      <c r="A238" s="3" t="s">
        <v>895</v>
      </c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E238">
        <v>31</v>
      </c>
      <c r="AI238" s="26">
        <f>SUM(B238:AG238)</f>
        <v>31</v>
      </c>
      <c r="AJ238" s="3" t="s">
        <v>895</v>
      </c>
    </row>
    <row r="239" spans="1:36" ht="13" hidden="1" x14ac:dyDescent="0.3">
      <c r="A239" s="3" t="s">
        <v>898</v>
      </c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E239">
        <v>10</v>
      </c>
      <c r="AI239" s="26">
        <f>SUM(B239:AG239)</f>
        <v>10</v>
      </c>
      <c r="AJ239" s="3" t="s">
        <v>898</v>
      </c>
    </row>
    <row r="240" spans="1:36" ht="13" hidden="1" x14ac:dyDescent="0.3">
      <c r="A240" s="3" t="s">
        <v>571</v>
      </c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>
        <v>17</v>
      </c>
      <c r="U240" s="24"/>
      <c r="V240" s="24"/>
      <c r="W240" s="24"/>
      <c r="X240" s="24"/>
      <c r="Y240" s="24"/>
      <c r="Z240" s="24"/>
      <c r="AA240" s="24"/>
      <c r="AB240" s="24"/>
      <c r="AI240" s="26">
        <f t="shared" si="6"/>
        <v>17</v>
      </c>
    </row>
    <row r="241" spans="1:36" ht="13" hidden="1" x14ac:dyDescent="0.3">
      <c r="A241" s="3" t="s">
        <v>549</v>
      </c>
      <c r="B241" s="24">
        <v>41</v>
      </c>
      <c r="C241" s="24">
        <v>8</v>
      </c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I241" s="26">
        <f t="shared" si="6"/>
        <v>49</v>
      </c>
    </row>
    <row r="242" spans="1:36" ht="13" hidden="1" x14ac:dyDescent="0.3">
      <c r="A242" s="3" t="s">
        <v>548</v>
      </c>
      <c r="B242" s="24">
        <v>12</v>
      </c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I242" s="26">
        <f t="shared" si="6"/>
        <v>12</v>
      </c>
    </row>
    <row r="243" spans="1:36" ht="13" hidden="1" x14ac:dyDescent="0.3">
      <c r="A243" s="3" t="s">
        <v>455</v>
      </c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I243" s="26">
        <f t="shared" si="6"/>
        <v>0</v>
      </c>
    </row>
    <row r="244" spans="1:36" ht="13" hidden="1" x14ac:dyDescent="0.3">
      <c r="A244" s="3" t="s">
        <v>547</v>
      </c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I244" s="26">
        <f t="shared" si="6"/>
        <v>0</v>
      </c>
    </row>
    <row r="245" spans="1:36" ht="13" hidden="1" x14ac:dyDescent="0.3">
      <c r="A245" s="3" t="s">
        <v>51</v>
      </c>
      <c r="B245" s="24"/>
      <c r="C245" s="24"/>
      <c r="D245" s="24"/>
      <c r="E245" s="24"/>
      <c r="F245" s="24"/>
      <c r="G245" s="24">
        <v>6</v>
      </c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I245" s="26">
        <f t="shared" si="6"/>
        <v>6</v>
      </c>
    </row>
    <row r="246" spans="1:36" ht="13" hidden="1" x14ac:dyDescent="0.3">
      <c r="A246" s="3" t="s">
        <v>569</v>
      </c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>
        <v>2</v>
      </c>
      <c r="U246" s="24"/>
      <c r="V246" s="24"/>
      <c r="W246" s="24"/>
      <c r="X246" s="24"/>
      <c r="Y246" s="24"/>
      <c r="Z246" s="24"/>
      <c r="AA246" s="24"/>
      <c r="AB246" s="24"/>
      <c r="AI246" s="26">
        <f t="shared" si="6"/>
        <v>2</v>
      </c>
    </row>
    <row r="247" spans="1:36" ht="13" hidden="1" x14ac:dyDescent="0.3">
      <c r="A247" s="3" t="s">
        <v>164</v>
      </c>
      <c r="B247" s="24"/>
      <c r="C247" s="24"/>
      <c r="D247" s="24"/>
      <c r="E247" s="24">
        <v>67</v>
      </c>
      <c r="F247" s="24">
        <v>9</v>
      </c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I247" s="26">
        <f t="shared" si="6"/>
        <v>76</v>
      </c>
    </row>
    <row r="248" spans="1:36" ht="13" hidden="1" x14ac:dyDescent="0.3">
      <c r="A248" s="3" t="s">
        <v>61</v>
      </c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I248" s="26">
        <f t="shared" si="6"/>
        <v>0</v>
      </c>
    </row>
    <row r="249" spans="1:36" ht="13" hidden="1" x14ac:dyDescent="0.3">
      <c r="A249" s="3" t="s">
        <v>546</v>
      </c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>
        <v>6</v>
      </c>
      <c r="T249" s="24"/>
      <c r="U249" s="24"/>
      <c r="V249" s="24"/>
      <c r="W249" s="24"/>
      <c r="X249" s="24"/>
      <c r="Y249" s="24"/>
      <c r="Z249" s="24"/>
      <c r="AA249" s="24"/>
      <c r="AB249" s="24"/>
      <c r="AI249" s="26">
        <f t="shared" si="6"/>
        <v>6</v>
      </c>
    </row>
    <row r="250" spans="1:36" ht="13" hidden="1" x14ac:dyDescent="0.3">
      <c r="A250" s="3" t="s">
        <v>371</v>
      </c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>
        <v>28</v>
      </c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I250" s="26">
        <f t="shared" si="6"/>
        <v>28</v>
      </c>
    </row>
    <row r="251" spans="1:36" ht="13" hidden="1" x14ac:dyDescent="0.3">
      <c r="A251" s="3" t="s">
        <v>643</v>
      </c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>
        <v>0</v>
      </c>
      <c r="W251" s="24"/>
      <c r="X251" s="24"/>
      <c r="Y251" s="24"/>
      <c r="Z251" s="24"/>
      <c r="AA251" s="24"/>
      <c r="AB251" s="24"/>
      <c r="AI251" s="26">
        <f t="shared" si="6"/>
        <v>0</v>
      </c>
    </row>
    <row r="252" spans="1:36" ht="13" hidden="1" x14ac:dyDescent="0.3">
      <c r="A252" s="3" t="s">
        <v>631</v>
      </c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I252" s="26">
        <f t="shared" si="6"/>
        <v>0</v>
      </c>
    </row>
    <row r="253" spans="1:36" ht="13" hidden="1" x14ac:dyDescent="0.3">
      <c r="A253" s="3" t="s">
        <v>683</v>
      </c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>
        <v>1</v>
      </c>
      <c r="X253" s="24"/>
      <c r="Y253" s="24"/>
      <c r="Z253" s="24"/>
      <c r="AA253" s="24"/>
      <c r="AB253" s="24"/>
      <c r="AI253" s="26">
        <f t="shared" si="6"/>
        <v>1</v>
      </c>
    </row>
    <row r="254" spans="1:36" ht="13" hidden="1" x14ac:dyDescent="0.3">
      <c r="A254" s="3" t="s">
        <v>873</v>
      </c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D254">
        <v>3</v>
      </c>
      <c r="AE254">
        <v>13</v>
      </c>
      <c r="AI254" s="26">
        <f>SUM(B254:AG254)</f>
        <v>16</v>
      </c>
      <c r="AJ254" s="3" t="s">
        <v>873</v>
      </c>
    </row>
    <row r="255" spans="1:36" ht="13" hidden="1" x14ac:dyDescent="0.3">
      <c r="A255" s="3" t="s">
        <v>887</v>
      </c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E255">
        <v>23</v>
      </c>
      <c r="AI255" s="26">
        <f>SUM(B255:AG255)</f>
        <v>23</v>
      </c>
      <c r="AJ255" s="3" t="s">
        <v>887</v>
      </c>
    </row>
    <row r="256" spans="1:36" ht="13" hidden="1" x14ac:dyDescent="0.3">
      <c r="A256" s="3" t="s">
        <v>753</v>
      </c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>
        <v>64</v>
      </c>
      <c r="AA256" s="24"/>
      <c r="AB256" s="24"/>
      <c r="AI256" s="26">
        <f t="shared" si="6"/>
        <v>64</v>
      </c>
    </row>
    <row r="257" spans="1:36" ht="13" hidden="1" x14ac:dyDescent="0.3">
      <c r="A257" s="3" t="s">
        <v>804</v>
      </c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>
        <v>3</v>
      </c>
      <c r="AI257" s="26">
        <f t="shared" si="6"/>
        <v>3</v>
      </c>
      <c r="AJ257" s="3" t="s">
        <v>804</v>
      </c>
    </row>
    <row r="258" spans="1:36" ht="13" hidden="1" x14ac:dyDescent="0.3">
      <c r="A258" s="3" t="s">
        <v>748</v>
      </c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I258" s="26">
        <f t="shared" si="6"/>
        <v>0</v>
      </c>
    </row>
    <row r="259" spans="1:36" ht="13" hidden="1" x14ac:dyDescent="0.3">
      <c r="A259" s="3" t="s">
        <v>618</v>
      </c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>
        <v>25</v>
      </c>
      <c r="V259" s="24"/>
      <c r="W259" s="24"/>
      <c r="X259" s="24"/>
      <c r="Y259" s="24"/>
      <c r="Z259" s="24"/>
      <c r="AA259" s="24"/>
      <c r="AB259" s="24"/>
      <c r="AI259" s="26">
        <f t="shared" si="6"/>
        <v>25</v>
      </c>
    </row>
    <row r="260" spans="1:36" ht="13" hidden="1" x14ac:dyDescent="0.3">
      <c r="A260" s="3" t="s">
        <v>642</v>
      </c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>
        <v>7</v>
      </c>
      <c r="W260" s="24"/>
      <c r="X260" s="24">
        <v>17</v>
      </c>
      <c r="Y260" s="24">
        <v>16</v>
      </c>
      <c r="Z260" s="24">
        <v>2</v>
      </c>
      <c r="AA260" s="24">
        <v>0</v>
      </c>
      <c r="AB260" s="24"/>
      <c r="AI260" s="26">
        <f t="shared" si="6"/>
        <v>42</v>
      </c>
      <c r="AJ260" s="3" t="s">
        <v>642</v>
      </c>
    </row>
    <row r="261" spans="1:36" ht="13" hidden="1" x14ac:dyDescent="0.3">
      <c r="A261" s="3" t="s">
        <v>166</v>
      </c>
      <c r="B261" s="24"/>
      <c r="C261" s="24"/>
      <c r="D261" s="24">
        <v>2</v>
      </c>
      <c r="E261" s="24"/>
      <c r="F261" s="24">
        <v>10</v>
      </c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I261" s="26">
        <f t="shared" si="6"/>
        <v>12</v>
      </c>
    </row>
    <row r="262" spans="1:36" ht="13" hidden="1" x14ac:dyDescent="0.3">
      <c r="A262" s="3" t="s">
        <v>889</v>
      </c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E262">
        <v>0</v>
      </c>
      <c r="AI262" s="26">
        <f>SUM(B262:AG262)</f>
        <v>0</v>
      </c>
      <c r="AJ262" s="3" t="s">
        <v>889</v>
      </c>
    </row>
    <row r="263" spans="1:36" ht="13" hidden="1" x14ac:dyDescent="0.3">
      <c r="A263" s="3" t="s">
        <v>540</v>
      </c>
      <c r="B263" s="24"/>
      <c r="C263" s="24"/>
      <c r="D263" s="24"/>
      <c r="E263" s="24"/>
      <c r="F263" s="24">
        <v>16</v>
      </c>
      <c r="G263" s="24">
        <v>4</v>
      </c>
      <c r="H263" s="24">
        <v>25</v>
      </c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I263" s="26">
        <f t="shared" si="6"/>
        <v>45</v>
      </c>
    </row>
    <row r="264" spans="1:36" ht="13" hidden="1" x14ac:dyDescent="0.3">
      <c r="A264" s="3" t="s">
        <v>541</v>
      </c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>
        <v>0</v>
      </c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I264" s="26">
        <f t="shared" si="6"/>
        <v>0</v>
      </c>
    </row>
    <row r="265" spans="1:36" ht="13" hidden="1" x14ac:dyDescent="0.3">
      <c r="A265" s="3" t="s">
        <v>542</v>
      </c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I265" s="26">
        <f t="shared" si="6"/>
        <v>0</v>
      </c>
    </row>
    <row r="266" spans="1:36" ht="13" hidden="1" x14ac:dyDescent="0.3">
      <c r="A266" s="3" t="s">
        <v>579</v>
      </c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>
        <v>72</v>
      </c>
      <c r="U266" s="24">
        <v>5</v>
      </c>
      <c r="V266" s="24">
        <v>26</v>
      </c>
      <c r="W266" s="24"/>
      <c r="X266" s="24"/>
      <c r="Y266" s="24"/>
      <c r="Z266" s="24"/>
      <c r="AA266" s="24"/>
      <c r="AB266" s="24"/>
      <c r="AI266" s="26">
        <f t="shared" si="6"/>
        <v>103</v>
      </c>
      <c r="AJ266" s="3" t="s">
        <v>579</v>
      </c>
    </row>
    <row r="267" spans="1:36" ht="13" hidden="1" x14ac:dyDescent="0.3">
      <c r="A267" s="3" t="s">
        <v>707</v>
      </c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>
        <v>0</v>
      </c>
      <c r="Y267" s="24"/>
      <c r="Z267" s="24"/>
      <c r="AA267" s="24"/>
      <c r="AB267" s="24"/>
      <c r="AI267" s="26">
        <f t="shared" si="6"/>
        <v>0</v>
      </c>
    </row>
    <row r="268" spans="1:36" ht="13" hidden="1" x14ac:dyDescent="0.3">
      <c r="A268" s="3" t="s">
        <v>510</v>
      </c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>
        <v>20</v>
      </c>
      <c r="M268" s="24">
        <v>50</v>
      </c>
      <c r="N268" s="24">
        <v>12</v>
      </c>
      <c r="O268" s="24">
        <v>4</v>
      </c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I268" s="26">
        <f t="shared" si="6"/>
        <v>86</v>
      </c>
    </row>
    <row r="269" spans="1:36" ht="13" hidden="1" x14ac:dyDescent="0.3">
      <c r="A269" s="3" t="s">
        <v>543</v>
      </c>
      <c r="B269" s="24"/>
      <c r="C269" s="24">
        <v>4</v>
      </c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I269" s="26">
        <f t="shared" si="6"/>
        <v>4</v>
      </c>
    </row>
    <row r="270" spans="1:36" ht="13" hidden="1" x14ac:dyDescent="0.3">
      <c r="A270" s="3" t="s">
        <v>544</v>
      </c>
      <c r="B270" s="24"/>
      <c r="C270" s="24"/>
      <c r="D270" s="24">
        <v>11</v>
      </c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I270" s="26">
        <f t="shared" si="6"/>
        <v>11</v>
      </c>
    </row>
    <row r="271" spans="1:36" ht="13" hidden="1" x14ac:dyDescent="0.3">
      <c r="A271" s="3" t="s">
        <v>652</v>
      </c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>
        <v>1</v>
      </c>
      <c r="W271" s="24"/>
      <c r="X271" s="24"/>
      <c r="Y271" s="24"/>
      <c r="Z271" s="24"/>
      <c r="AA271" s="24"/>
      <c r="AB271" s="24"/>
      <c r="AI271" s="26">
        <f t="shared" si="6"/>
        <v>1</v>
      </c>
    </row>
    <row r="272" spans="1:36" ht="13" hidden="1" x14ac:dyDescent="0.3">
      <c r="A272" s="3" t="s">
        <v>538</v>
      </c>
      <c r="B272" s="24"/>
      <c r="C272" s="24"/>
      <c r="D272" s="24"/>
      <c r="E272" s="24"/>
      <c r="F272" s="24"/>
      <c r="G272" s="24"/>
      <c r="H272" s="24"/>
      <c r="I272" s="24">
        <v>4</v>
      </c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I272" s="26">
        <f t="shared" si="6"/>
        <v>4</v>
      </c>
    </row>
    <row r="273" spans="1:36" ht="13" hidden="1" x14ac:dyDescent="0.3">
      <c r="A273" s="3" t="s">
        <v>539</v>
      </c>
      <c r="B273" s="24"/>
      <c r="C273" s="24"/>
      <c r="D273" s="24"/>
      <c r="E273" s="24"/>
      <c r="F273" s="24"/>
      <c r="G273" s="24"/>
      <c r="H273" s="24">
        <v>32</v>
      </c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I273" s="26">
        <f t="shared" si="6"/>
        <v>32</v>
      </c>
    </row>
    <row r="274" spans="1:36" ht="13" hidden="1" x14ac:dyDescent="0.3">
      <c r="A274" s="3" t="s">
        <v>82</v>
      </c>
      <c r="B274" s="24"/>
      <c r="C274" s="24"/>
      <c r="D274" s="24"/>
      <c r="E274" s="24"/>
      <c r="F274" s="24"/>
      <c r="G274" s="24"/>
      <c r="H274" s="24"/>
      <c r="I274" s="24">
        <v>2</v>
      </c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I274" s="26">
        <f t="shared" si="6"/>
        <v>2</v>
      </c>
    </row>
    <row r="275" spans="1:36" ht="13" hidden="1" x14ac:dyDescent="0.3">
      <c r="A275" s="3" t="s">
        <v>897</v>
      </c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  <c r="AE275" s="24">
        <v>17</v>
      </c>
      <c r="AF275" s="24"/>
      <c r="AG275" s="24"/>
      <c r="AH275" s="24"/>
      <c r="AI275" s="26">
        <f>SUM(B275:AG275)</f>
        <v>17</v>
      </c>
      <c r="AJ275" s="3" t="s">
        <v>897</v>
      </c>
    </row>
    <row r="276" spans="1:36" ht="13" hidden="1" x14ac:dyDescent="0.3">
      <c r="A276" s="3" t="s">
        <v>537</v>
      </c>
      <c r="B276" s="24">
        <v>9</v>
      </c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I276" s="26">
        <f t="shared" si="6"/>
        <v>9</v>
      </c>
    </row>
    <row r="277" spans="1:36" ht="13" hidden="1" x14ac:dyDescent="0.3">
      <c r="A277" s="3" t="s">
        <v>24</v>
      </c>
      <c r="B277" s="24"/>
      <c r="C277" s="24"/>
      <c r="D277" s="24"/>
      <c r="E277" s="24"/>
      <c r="F277" s="24">
        <v>45</v>
      </c>
      <c r="G277" s="24">
        <v>44</v>
      </c>
      <c r="H277" s="24"/>
      <c r="I277" s="24">
        <v>3</v>
      </c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I277" s="26">
        <f t="shared" si="6"/>
        <v>92</v>
      </c>
    </row>
    <row r="278" spans="1:36" ht="13" hidden="1" x14ac:dyDescent="0.3">
      <c r="A278" s="3" t="s">
        <v>959</v>
      </c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F278">
        <v>0</v>
      </c>
      <c r="AI278" s="26">
        <f>SUM(B278:AG278)</f>
        <v>0</v>
      </c>
      <c r="AJ278" s="3" t="s">
        <v>959</v>
      </c>
    </row>
    <row r="279" spans="1:36" ht="13" hidden="1" x14ac:dyDescent="0.3">
      <c r="A279" s="3" t="s">
        <v>435</v>
      </c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>
        <v>35</v>
      </c>
      <c r="S279" s="24">
        <v>14</v>
      </c>
      <c r="T279" s="24">
        <v>36</v>
      </c>
      <c r="U279" s="24">
        <v>9</v>
      </c>
      <c r="V279" s="24"/>
      <c r="W279" s="24"/>
      <c r="X279" s="24"/>
      <c r="Y279" s="24"/>
      <c r="Z279" s="24"/>
      <c r="AA279" s="24"/>
      <c r="AB279" s="24"/>
      <c r="AI279" s="26">
        <f t="shared" si="6"/>
        <v>94</v>
      </c>
    </row>
    <row r="280" spans="1:36" ht="13" hidden="1" x14ac:dyDescent="0.3">
      <c r="A280" s="3" t="s">
        <v>167</v>
      </c>
      <c r="B280" s="24"/>
      <c r="C280" s="24"/>
      <c r="D280" s="24"/>
      <c r="E280" s="24"/>
      <c r="F280" s="24">
        <v>89</v>
      </c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I280" s="26">
        <f t="shared" si="6"/>
        <v>89</v>
      </c>
    </row>
    <row r="281" spans="1:36" ht="13" hidden="1" x14ac:dyDescent="0.3">
      <c r="A281" s="3" t="s">
        <v>535</v>
      </c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I281" s="26">
        <f t="shared" si="6"/>
        <v>0</v>
      </c>
    </row>
    <row r="282" spans="1:36" ht="13" hidden="1" x14ac:dyDescent="0.3">
      <c r="A282" s="3" t="s">
        <v>679</v>
      </c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I282" s="26">
        <f t="shared" si="6"/>
        <v>0</v>
      </c>
    </row>
    <row r="283" spans="1:36" ht="13" hidden="1" x14ac:dyDescent="0.3">
      <c r="A283" s="3" t="s">
        <v>534</v>
      </c>
      <c r="B283" s="24"/>
      <c r="C283" s="24">
        <v>3</v>
      </c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I283" s="26">
        <f t="shared" si="6"/>
        <v>3</v>
      </c>
    </row>
    <row r="284" spans="1:36" ht="13" hidden="1" x14ac:dyDescent="0.3">
      <c r="A284" s="3" t="s">
        <v>533</v>
      </c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I284" s="26">
        <f t="shared" si="6"/>
        <v>0</v>
      </c>
    </row>
    <row r="285" spans="1:36" ht="13" x14ac:dyDescent="0.3">
      <c r="B285">
        <f t="shared" ref="B285:AH285" si="7">SUM(B100:B284)</f>
        <v>151</v>
      </c>
      <c r="C285">
        <f t="shared" si="7"/>
        <v>281</v>
      </c>
      <c r="D285">
        <f t="shared" si="7"/>
        <v>160</v>
      </c>
      <c r="E285">
        <f t="shared" si="7"/>
        <v>224</v>
      </c>
      <c r="F285">
        <f t="shared" si="7"/>
        <v>171</v>
      </c>
      <c r="G285">
        <f t="shared" si="7"/>
        <v>143</v>
      </c>
      <c r="H285">
        <f t="shared" si="7"/>
        <v>106</v>
      </c>
      <c r="I285">
        <f t="shared" si="7"/>
        <v>66</v>
      </c>
      <c r="J285">
        <f t="shared" si="7"/>
        <v>154</v>
      </c>
      <c r="K285">
        <f t="shared" si="7"/>
        <v>79</v>
      </c>
      <c r="L285">
        <f t="shared" si="7"/>
        <v>34</v>
      </c>
      <c r="M285">
        <f t="shared" si="7"/>
        <v>207</v>
      </c>
      <c r="N285">
        <f t="shared" si="7"/>
        <v>93</v>
      </c>
      <c r="O285">
        <f t="shared" si="7"/>
        <v>129</v>
      </c>
      <c r="P285">
        <f t="shared" si="7"/>
        <v>177</v>
      </c>
      <c r="Q285">
        <f t="shared" si="7"/>
        <v>88</v>
      </c>
      <c r="R285">
        <f t="shared" si="7"/>
        <v>93</v>
      </c>
      <c r="S285">
        <f t="shared" si="7"/>
        <v>141</v>
      </c>
      <c r="T285">
        <f t="shared" si="7"/>
        <v>285</v>
      </c>
      <c r="U285">
        <f t="shared" si="7"/>
        <v>204</v>
      </c>
      <c r="V285">
        <f t="shared" si="7"/>
        <v>155</v>
      </c>
      <c r="W285">
        <f t="shared" si="7"/>
        <v>273</v>
      </c>
      <c r="X285">
        <f t="shared" si="7"/>
        <v>79</v>
      </c>
      <c r="Y285">
        <f t="shared" si="7"/>
        <v>108</v>
      </c>
      <c r="Z285">
        <f t="shared" si="7"/>
        <v>120</v>
      </c>
      <c r="AA285">
        <f t="shared" si="7"/>
        <v>24</v>
      </c>
      <c r="AB285">
        <f t="shared" si="7"/>
        <v>124</v>
      </c>
      <c r="AC285">
        <f t="shared" si="7"/>
        <v>50</v>
      </c>
      <c r="AD285">
        <f t="shared" si="7"/>
        <v>118</v>
      </c>
      <c r="AE285">
        <f t="shared" si="7"/>
        <v>284</v>
      </c>
      <c r="AF285">
        <f t="shared" si="7"/>
        <v>64</v>
      </c>
      <c r="AG285">
        <f t="shared" si="7"/>
        <v>60</v>
      </c>
      <c r="AH285">
        <f t="shared" si="7"/>
        <v>0</v>
      </c>
      <c r="AI285" s="26">
        <f t="shared" si="6"/>
        <v>4445</v>
      </c>
    </row>
    <row r="286" spans="1:36" ht="13" x14ac:dyDescent="0.3">
      <c r="A286" s="3"/>
      <c r="B286">
        <f t="shared" ref="B286:AG286" si="8">SUM(B4:B284)</f>
        <v>1343</v>
      </c>
      <c r="C286">
        <f t="shared" si="8"/>
        <v>2091</v>
      </c>
      <c r="D286">
        <f t="shared" si="8"/>
        <v>1480</v>
      </c>
      <c r="E286">
        <f t="shared" si="8"/>
        <v>1980</v>
      </c>
      <c r="F286">
        <f t="shared" si="8"/>
        <v>3151</v>
      </c>
      <c r="G286">
        <f t="shared" si="8"/>
        <v>2554</v>
      </c>
      <c r="H286">
        <f t="shared" si="8"/>
        <v>3241</v>
      </c>
      <c r="I286">
        <f t="shared" si="8"/>
        <v>3179</v>
      </c>
      <c r="J286">
        <f t="shared" si="8"/>
        <v>2774</v>
      </c>
      <c r="K286">
        <f t="shared" si="8"/>
        <v>3278</v>
      </c>
      <c r="L286">
        <f t="shared" si="8"/>
        <v>4174</v>
      </c>
      <c r="M286">
        <f t="shared" si="8"/>
        <v>3820</v>
      </c>
      <c r="N286">
        <f t="shared" si="8"/>
        <v>3292</v>
      </c>
      <c r="O286">
        <f t="shared" si="8"/>
        <v>4274</v>
      </c>
      <c r="P286">
        <f t="shared" si="8"/>
        <v>3124</v>
      </c>
      <c r="Q286">
        <f t="shared" si="8"/>
        <v>2941</v>
      </c>
      <c r="R286">
        <f t="shared" si="8"/>
        <v>3859</v>
      </c>
      <c r="S286">
        <f t="shared" si="8"/>
        <v>4788</v>
      </c>
      <c r="T286">
        <f t="shared" si="8"/>
        <v>4825</v>
      </c>
      <c r="U286">
        <f t="shared" si="8"/>
        <v>2540</v>
      </c>
      <c r="V286">
        <f t="shared" si="8"/>
        <v>3862</v>
      </c>
      <c r="W286">
        <f t="shared" si="8"/>
        <v>2816</v>
      </c>
      <c r="X286">
        <f t="shared" si="8"/>
        <v>2768</v>
      </c>
      <c r="Y286">
        <f t="shared" si="8"/>
        <v>2921</v>
      </c>
      <c r="Z286">
        <f t="shared" si="8"/>
        <v>2674</v>
      </c>
      <c r="AA286">
        <f t="shared" si="8"/>
        <v>3465</v>
      </c>
      <c r="AB286">
        <f t="shared" si="8"/>
        <v>3661</v>
      </c>
      <c r="AC286">
        <f t="shared" si="8"/>
        <v>1198</v>
      </c>
      <c r="AD286">
        <f t="shared" si="8"/>
        <v>2778</v>
      </c>
      <c r="AE286">
        <f t="shared" si="8"/>
        <v>4453</v>
      </c>
      <c r="AF286">
        <f t="shared" si="8"/>
        <v>4774</v>
      </c>
      <c r="AG286">
        <f t="shared" si="8"/>
        <v>3513</v>
      </c>
      <c r="AH286">
        <f>SUM(AH3:AH284)</f>
        <v>4022</v>
      </c>
      <c r="AI286" s="26">
        <f>SUM(B286:AG286)</f>
        <v>101591</v>
      </c>
    </row>
  </sheetData>
  <printOptions gridLines="1"/>
  <pageMargins left="0.9055118110236221" right="0.11811023622047245" top="0.94488188976377963" bottom="0.74803149606299213" header="0.31496062992125984" footer="0.31496062992125984"/>
  <pageSetup paperSize="9" scale="7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N137"/>
  <sheetViews>
    <sheetView topLeftCell="A86" zoomScale="80" workbookViewId="0">
      <selection activeCell="A116" sqref="A116"/>
    </sheetView>
  </sheetViews>
  <sheetFormatPr defaultRowHeight="12.5" x14ac:dyDescent="0.25"/>
  <cols>
    <col min="1" max="1" width="10.6328125" customWidth="1"/>
    <col min="2" max="2" width="5.81640625" customWidth="1"/>
    <col min="3" max="3" width="6.1796875" customWidth="1"/>
    <col min="4" max="4" width="6" customWidth="1"/>
    <col min="5" max="5" width="7.1796875" customWidth="1"/>
    <col min="6" max="6" width="10.1796875" customWidth="1"/>
    <col min="7" max="7" width="5.90625" customWidth="1"/>
    <col min="8" max="8" width="6.08984375" customWidth="1"/>
    <col min="9" max="9" width="7.08984375" customWidth="1"/>
    <col min="10" max="10" width="6.90625" customWidth="1"/>
    <col min="11" max="11" width="10.81640625" customWidth="1"/>
    <col min="12" max="12" width="6.1796875" customWidth="1"/>
    <col min="13" max="13" width="6.81640625" customWidth="1"/>
    <col min="14" max="14" width="6.453125" customWidth="1"/>
  </cols>
  <sheetData>
    <row r="1" spans="1:14" ht="15.5" x14ac:dyDescent="0.35">
      <c r="A1" s="20" t="s">
        <v>609</v>
      </c>
    </row>
    <row r="2" spans="1:14" ht="9.75" customHeight="1" x14ac:dyDescent="0.35">
      <c r="A2" s="20"/>
    </row>
    <row r="3" spans="1:14" ht="20.5" x14ac:dyDescent="0.25">
      <c r="A3" s="3"/>
      <c r="B3" s="21" t="s">
        <v>610</v>
      </c>
      <c r="C3" s="5" t="s">
        <v>388</v>
      </c>
      <c r="D3" s="5" t="s">
        <v>389</v>
      </c>
      <c r="F3" s="3"/>
      <c r="G3" s="21" t="s">
        <v>610</v>
      </c>
      <c r="H3" s="5" t="s">
        <v>388</v>
      </c>
      <c r="I3" s="5" t="s">
        <v>389</v>
      </c>
      <c r="L3" s="21" t="s">
        <v>610</v>
      </c>
      <c r="M3" s="5" t="s">
        <v>388</v>
      </c>
      <c r="N3" s="5" t="s">
        <v>389</v>
      </c>
    </row>
    <row r="4" spans="1:14" x14ac:dyDescent="0.25">
      <c r="A4" s="3" t="s">
        <v>506</v>
      </c>
      <c r="B4" s="6">
        <v>1</v>
      </c>
      <c r="C4" s="3">
        <v>1993</v>
      </c>
      <c r="D4" s="3">
        <v>2011</v>
      </c>
      <c r="F4" s="3" t="s">
        <v>11</v>
      </c>
      <c r="G4" s="6">
        <v>63</v>
      </c>
      <c r="H4" s="3">
        <v>1996</v>
      </c>
      <c r="I4" s="3">
        <v>2016</v>
      </c>
      <c r="K4" s="3" t="s">
        <v>423</v>
      </c>
      <c r="L4" s="6">
        <v>125</v>
      </c>
      <c r="M4" s="3">
        <v>2008</v>
      </c>
      <c r="N4" s="3">
        <v>2020</v>
      </c>
    </row>
    <row r="5" spans="1:14" x14ac:dyDescent="0.25">
      <c r="A5" s="3" t="s">
        <v>497</v>
      </c>
      <c r="B5" s="6">
        <v>2</v>
      </c>
      <c r="C5" s="3">
        <v>1993</v>
      </c>
      <c r="D5" s="3">
        <v>1995</v>
      </c>
      <c r="F5" s="3" t="s">
        <v>520</v>
      </c>
      <c r="G5" s="15">
        <v>64</v>
      </c>
      <c r="H5" s="3">
        <v>1996</v>
      </c>
      <c r="I5" s="3">
        <v>1996</v>
      </c>
      <c r="K5" s="3" t="s">
        <v>431</v>
      </c>
      <c r="L5" s="6">
        <v>126</v>
      </c>
      <c r="M5" s="3">
        <v>2009</v>
      </c>
      <c r="N5" s="3">
        <v>2009</v>
      </c>
    </row>
    <row r="6" spans="1:14" x14ac:dyDescent="0.25">
      <c r="A6" s="3" t="s">
        <v>549</v>
      </c>
      <c r="B6" s="15">
        <v>3</v>
      </c>
      <c r="C6" s="3">
        <v>1993</v>
      </c>
      <c r="D6" s="3">
        <v>1994</v>
      </c>
      <c r="F6" s="3" t="s">
        <v>13</v>
      </c>
      <c r="G6" s="6">
        <v>65</v>
      </c>
      <c r="H6" s="3">
        <v>1996</v>
      </c>
      <c r="I6" s="3"/>
      <c r="K6" s="30" t="s">
        <v>432</v>
      </c>
      <c r="L6" s="6">
        <v>127</v>
      </c>
      <c r="M6" s="3">
        <v>2009</v>
      </c>
      <c r="N6" s="3"/>
    </row>
    <row r="7" spans="1:14" x14ac:dyDescent="0.25">
      <c r="A7" s="3" t="s">
        <v>12</v>
      </c>
      <c r="B7" s="6">
        <v>4</v>
      </c>
      <c r="C7" s="3">
        <v>1993</v>
      </c>
      <c r="D7" s="3">
        <v>2011</v>
      </c>
      <c r="F7" s="30" t="s">
        <v>499</v>
      </c>
      <c r="G7" s="6">
        <v>66</v>
      </c>
      <c r="H7" s="3">
        <v>1996</v>
      </c>
      <c r="I7" s="3"/>
      <c r="K7" s="3" t="s">
        <v>434</v>
      </c>
      <c r="L7" s="6">
        <v>128</v>
      </c>
      <c r="M7" s="3">
        <v>2009</v>
      </c>
      <c r="N7" s="3">
        <v>2010</v>
      </c>
    </row>
    <row r="8" spans="1:14" x14ac:dyDescent="0.25">
      <c r="A8" s="3" t="s">
        <v>515</v>
      </c>
      <c r="B8" s="6">
        <v>5</v>
      </c>
      <c r="C8" s="3">
        <v>1993</v>
      </c>
      <c r="D8" s="3">
        <v>1994</v>
      </c>
      <c r="F8" s="3" t="s">
        <v>512</v>
      </c>
      <c r="G8" s="15">
        <v>67</v>
      </c>
      <c r="H8" s="3">
        <v>1996</v>
      </c>
      <c r="I8" s="3">
        <v>1996</v>
      </c>
      <c r="K8" s="3" t="s">
        <v>435</v>
      </c>
      <c r="L8" s="6">
        <v>129</v>
      </c>
      <c r="M8" s="3">
        <v>2009</v>
      </c>
      <c r="N8" s="3">
        <v>2012</v>
      </c>
    </row>
    <row r="9" spans="1:14" x14ac:dyDescent="0.25">
      <c r="A9" s="3" t="s">
        <v>501</v>
      </c>
      <c r="B9" s="6">
        <v>6</v>
      </c>
      <c r="C9" s="3">
        <v>1993</v>
      </c>
      <c r="D9" s="3">
        <v>1994</v>
      </c>
      <c r="F9" s="3" t="s">
        <v>162</v>
      </c>
      <c r="G9" s="15">
        <v>68</v>
      </c>
      <c r="H9" s="3">
        <v>1997</v>
      </c>
      <c r="I9" s="3">
        <v>1997</v>
      </c>
      <c r="K9" s="3" t="s">
        <v>504</v>
      </c>
      <c r="L9" s="6">
        <v>130</v>
      </c>
      <c r="M9" s="3">
        <v>2010</v>
      </c>
      <c r="N9" s="3">
        <v>2010</v>
      </c>
    </row>
    <row r="10" spans="1:14" x14ac:dyDescent="0.25">
      <c r="A10" s="3" t="s">
        <v>163</v>
      </c>
      <c r="B10" s="6">
        <v>7</v>
      </c>
      <c r="C10" s="3">
        <v>1993</v>
      </c>
      <c r="D10" s="3">
        <v>1997</v>
      </c>
      <c r="F10" s="3" t="s">
        <v>8</v>
      </c>
      <c r="G10" s="6">
        <v>69</v>
      </c>
      <c r="H10" s="3">
        <v>1997</v>
      </c>
      <c r="I10" s="3">
        <v>1999</v>
      </c>
      <c r="K10" s="3" t="s">
        <v>452</v>
      </c>
      <c r="L10" s="6">
        <v>131</v>
      </c>
      <c r="M10" s="3">
        <v>2010</v>
      </c>
      <c r="N10" s="3">
        <v>2010</v>
      </c>
    </row>
    <row r="11" spans="1:14" x14ac:dyDescent="0.25">
      <c r="A11" s="3" t="s">
        <v>503</v>
      </c>
      <c r="B11" s="6">
        <v>8</v>
      </c>
      <c r="C11" s="3">
        <v>1993</v>
      </c>
      <c r="D11" s="3">
        <v>2024</v>
      </c>
      <c r="F11" s="30" t="s">
        <v>17</v>
      </c>
      <c r="G11" s="6">
        <v>70</v>
      </c>
      <c r="H11" s="3">
        <v>1997</v>
      </c>
      <c r="I11" s="3"/>
      <c r="K11" s="30" t="s">
        <v>494</v>
      </c>
      <c r="L11" s="6">
        <v>132</v>
      </c>
      <c r="M11" s="3">
        <v>2010</v>
      </c>
      <c r="N11" s="3"/>
    </row>
    <row r="12" spans="1:14" x14ac:dyDescent="0.25">
      <c r="A12" s="3" t="s">
        <v>560</v>
      </c>
      <c r="B12" s="6">
        <v>9</v>
      </c>
      <c r="C12" s="3">
        <v>1993</v>
      </c>
      <c r="D12" s="3">
        <v>1995</v>
      </c>
      <c r="F12" s="3" t="s">
        <v>161</v>
      </c>
      <c r="G12" s="6">
        <v>71</v>
      </c>
      <c r="H12" s="3">
        <v>1997</v>
      </c>
      <c r="I12" s="3">
        <v>1997</v>
      </c>
      <c r="K12" s="3" t="s">
        <v>453</v>
      </c>
      <c r="L12" s="6">
        <v>133</v>
      </c>
      <c r="M12" s="3">
        <v>2010</v>
      </c>
      <c r="N12" s="3">
        <v>2024</v>
      </c>
    </row>
    <row r="13" spans="1:14" x14ac:dyDescent="0.25">
      <c r="A13" s="3" t="s">
        <v>174</v>
      </c>
      <c r="B13" s="6">
        <v>10</v>
      </c>
      <c r="C13" s="3">
        <v>1993</v>
      </c>
      <c r="D13" s="3">
        <v>1996</v>
      </c>
      <c r="F13" s="3" t="s">
        <v>15</v>
      </c>
      <c r="G13" s="6">
        <v>72</v>
      </c>
      <c r="H13" s="3">
        <v>1997</v>
      </c>
      <c r="I13" s="3">
        <v>2005</v>
      </c>
      <c r="K13" s="3" t="s">
        <v>455</v>
      </c>
      <c r="L13" s="15">
        <v>134</v>
      </c>
      <c r="M13" s="3">
        <v>2010</v>
      </c>
      <c r="N13" s="3">
        <v>2010</v>
      </c>
    </row>
    <row r="14" spans="1:14" x14ac:dyDescent="0.25">
      <c r="A14" s="3" t="s">
        <v>172</v>
      </c>
      <c r="B14" s="6">
        <v>11</v>
      </c>
      <c r="C14" s="3">
        <v>1993</v>
      </c>
      <c r="D14" s="3">
        <v>1996</v>
      </c>
      <c r="F14" s="3" t="s">
        <v>25</v>
      </c>
      <c r="G14" s="6">
        <v>73</v>
      </c>
      <c r="H14" s="3">
        <v>1997</v>
      </c>
      <c r="I14" s="3">
        <v>2005</v>
      </c>
      <c r="K14" s="3" t="s">
        <v>511</v>
      </c>
      <c r="L14" s="6">
        <v>135</v>
      </c>
      <c r="M14" s="5">
        <v>2010</v>
      </c>
      <c r="N14" s="5">
        <v>2010</v>
      </c>
    </row>
    <row r="15" spans="1:14" x14ac:dyDescent="0.25">
      <c r="A15" s="3" t="s">
        <v>537</v>
      </c>
      <c r="B15" s="15">
        <v>12</v>
      </c>
      <c r="C15" s="3">
        <v>1993</v>
      </c>
      <c r="D15" s="3">
        <v>1993</v>
      </c>
      <c r="F15" s="3" t="s">
        <v>167</v>
      </c>
      <c r="G15" s="15">
        <v>74</v>
      </c>
      <c r="H15" s="3">
        <v>1997</v>
      </c>
      <c r="I15" s="3">
        <v>1997</v>
      </c>
      <c r="K15" s="3" t="s">
        <v>546</v>
      </c>
      <c r="L15" s="15">
        <v>136</v>
      </c>
      <c r="M15" s="3">
        <v>2010</v>
      </c>
      <c r="N15" s="3">
        <v>2011</v>
      </c>
    </row>
    <row r="16" spans="1:14" x14ac:dyDescent="0.25">
      <c r="A16" s="3" t="s">
        <v>268</v>
      </c>
      <c r="B16" s="15">
        <v>13</v>
      </c>
      <c r="C16" s="3">
        <v>1993</v>
      </c>
      <c r="D16" s="3">
        <v>1994</v>
      </c>
      <c r="F16" s="3" t="s">
        <v>540</v>
      </c>
      <c r="G16" s="6">
        <v>75</v>
      </c>
      <c r="H16" s="3">
        <v>1997</v>
      </c>
      <c r="I16" s="3">
        <v>1999</v>
      </c>
      <c r="K16" s="3" t="s">
        <v>579</v>
      </c>
      <c r="L16" s="6">
        <v>137</v>
      </c>
      <c r="M16" s="3">
        <v>2011</v>
      </c>
      <c r="N16" s="3">
        <v>2013</v>
      </c>
    </row>
    <row r="17" spans="1:14" x14ac:dyDescent="0.25">
      <c r="A17" s="3" t="s">
        <v>555</v>
      </c>
      <c r="B17" s="15">
        <v>14</v>
      </c>
      <c r="C17" s="3">
        <v>1993</v>
      </c>
      <c r="D17" s="3">
        <v>1994</v>
      </c>
      <c r="F17" s="3" t="s">
        <v>24</v>
      </c>
      <c r="G17" s="6">
        <v>76</v>
      </c>
      <c r="H17" s="3">
        <v>1997</v>
      </c>
      <c r="I17" s="3">
        <v>2000</v>
      </c>
      <c r="K17" s="3" t="s">
        <v>570</v>
      </c>
      <c r="L17" s="6">
        <v>138</v>
      </c>
      <c r="M17" s="3">
        <v>2011</v>
      </c>
      <c r="N17" s="3">
        <v>2012</v>
      </c>
    </row>
    <row r="18" spans="1:14" x14ac:dyDescent="0.25">
      <c r="A18" s="3" t="s">
        <v>565</v>
      </c>
      <c r="B18" s="15">
        <v>15</v>
      </c>
      <c r="C18" s="3">
        <v>1993</v>
      </c>
      <c r="D18" s="3">
        <v>1993</v>
      </c>
      <c r="F18" s="3" t="s">
        <v>44</v>
      </c>
      <c r="G18" s="15">
        <v>77</v>
      </c>
      <c r="H18" s="3">
        <v>1997</v>
      </c>
      <c r="I18" s="3">
        <v>1998</v>
      </c>
      <c r="K18" s="3" t="s">
        <v>569</v>
      </c>
      <c r="L18" s="6">
        <v>139</v>
      </c>
      <c r="M18" s="3">
        <v>2011</v>
      </c>
      <c r="N18" s="3">
        <v>2011</v>
      </c>
    </row>
    <row r="19" spans="1:14" x14ac:dyDescent="0.25">
      <c r="A19" s="3" t="s">
        <v>548</v>
      </c>
      <c r="B19" s="15">
        <v>16</v>
      </c>
      <c r="C19" s="3">
        <v>1993</v>
      </c>
      <c r="D19" s="3">
        <v>1993</v>
      </c>
      <c r="F19" s="3" t="s">
        <v>532</v>
      </c>
      <c r="G19" s="15">
        <v>78</v>
      </c>
      <c r="H19" s="3">
        <v>1998</v>
      </c>
      <c r="I19" s="3">
        <v>1998</v>
      </c>
      <c r="K19" s="3" t="s">
        <v>567</v>
      </c>
      <c r="L19" s="6">
        <v>140</v>
      </c>
      <c r="M19" s="3">
        <v>2011</v>
      </c>
      <c r="N19" s="3">
        <v>2011</v>
      </c>
    </row>
    <row r="20" spans="1:14" x14ac:dyDescent="0.25">
      <c r="A20" s="3" t="s">
        <v>550</v>
      </c>
      <c r="B20" s="6">
        <v>17</v>
      </c>
      <c r="C20" s="3">
        <v>1993</v>
      </c>
      <c r="D20" s="3">
        <v>1997</v>
      </c>
      <c r="F20" s="3" t="s">
        <v>513</v>
      </c>
      <c r="G20" s="6">
        <v>79</v>
      </c>
      <c r="H20" s="3">
        <v>1998</v>
      </c>
      <c r="I20" s="3">
        <v>1999</v>
      </c>
      <c r="K20" s="3" t="s">
        <v>571</v>
      </c>
      <c r="L20" s="6">
        <v>141</v>
      </c>
      <c r="M20" s="3">
        <v>2011</v>
      </c>
      <c r="N20" s="3">
        <v>2011</v>
      </c>
    </row>
    <row r="21" spans="1:14" x14ac:dyDescent="0.25">
      <c r="A21" s="3" t="s">
        <v>514</v>
      </c>
      <c r="B21" s="15">
        <v>18</v>
      </c>
      <c r="C21" s="3">
        <v>1993</v>
      </c>
      <c r="D21" s="3">
        <v>1994</v>
      </c>
      <c r="F21" s="3" t="s">
        <v>51</v>
      </c>
      <c r="G21" s="15">
        <v>80</v>
      </c>
      <c r="H21" s="3">
        <v>1998</v>
      </c>
      <c r="I21" s="3">
        <v>1998</v>
      </c>
      <c r="K21" s="3" t="s">
        <v>572</v>
      </c>
      <c r="L21" s="6">
        <v>142</v>
      </c>
      <c r="M21" s="3">
        <v>2011</v>
      </c>
      <c r="N21" s="3"/>
    </row>
    <row r="22" spans="1:14" x14ac:dyDescent="0.25">
      <c r="A22" s="3" t="s">
        <v>542</v>
      </c>
      <c r="B22" s="15">
        <v>19</v>
      </c>
      <c r="C22" s="3">
        <v>1993</v>
      </c>
      <c r="D22" s="3">
        <v>1993</v>
      </c>
      <c r="F22" s="3" t="s">
        <v>521</v>
      </c>
      <c r="G22" s="15">
        <v>81</v>
      </c>
      <c r="H22" s="3">
        <v>1998</v>
      </c>
      <c r="I22" s="3">
        <v>1998</v>
      </c>
      <c r="K22" s="3" t="s">
        <v>578</v>
      </c>
      <c r="L22" s="15">
        <v>143</v>
      </c>
      <c r="M22" s="3">
        <v>2011</v>
      </c>
      <c r="N22" s="3">
        <v>2012</v>
      </c>
    </row>
    <row r="23" spans="1:14" x14ac:dyDescent="0.25">
      <c r="A23" s="3" t="s">
        <v>533</v>
      </c>
      <c r="B23" s="15">
        <v>20</v>
      </c>
      <c r="C23" s="3">
        <v>1993</v>
      </c>
      <c r="D23" s="3">
        <v>1993</v>
      </c>
      <c r="F23" s="3" t="s">
        <v>43</v>
      </c>
      <c r="G23" s="6">
        <v>82</v>
      </c>
      <c r="H23" s="3">
        <v>1998</v>
      </c>
      <c r="I23" s="3">
        <v>1999</v>
      </c>
      <c r="K23" s="3" t="s">
        <v>612</v>
      </c>
      <c r="L23" s="6">
        <v>144</v>
      </c>
      <c r="M23" s="3">
        <v>2011</v>
      </c>
      <c r="N23" s="3">
        <v>2012</v>
      </c>
    </row>
    <row r="24" spans="1:14" x14ac:dyDescent="0.25">
      <c r="A24" s="3" t="s">
        <v>529</v>
      </c>
      <c r="B24" s="15">
        <v>21</v>
      </c>
      <c r="C24" s="3">
        <v>1993</v>
      </c>
      <c r="D24" s="3">
        <v>1993</v>
      </c>
      <c r="F24" s="3" t="s">
        <v>539</v>
      </c>
      <c r="G24" s="15">
        <v>83</v>
      </c>
      <c r="H24" s="3">
        <v>1999</v>
      </c>
      <c r="I24" s="3">
        <v>1999</v>
      </c>
      <c r="K24" s="3" t="s">
        <v>521</v>
      </c>
      <c r="L24" s="6">
        <v>145</v>
      </c>
      <c r="M24" s="3">
        <v>2012</v>
      </c>
      <c r="N24" s="3">
        <v>2012</v>
      </c>
    </row>
    <row r="25" spans="1:14" x14ac:dyDescent="0.25">
      <c r="A25" s="3" t="s">
        <v>517</v>
      </c>
      <c r="B25" s="6">
        <v>22</v>
      </c>
      <c r="C25" s="3">
        <v>1993</v>
      </c>
      <c r="D25" s="3">
        <v>1994</v>
      </c>
      <c r="F25" s="3" t="s">
        <v>61</v>
      </c>
      <c r="G25" s="15">
        <v>84</v>
      </c>
      <c r="H25" s="3">
        <v>1999</v>
      </c>
      <c r="I25" s="3">
        <v>1999</v>
      </c>
      <c r="K25" s="3" t="s">
        <v>617</v>
      </c>
      <c r="L25" s="6">
        <v>146</v>
      </c>
      <c r="M25" s="3">
        <v>2012</v>
      </c>
      <c r="N25" s="3">
        <v>2013</v>
      </c>
    </row>
    <row r="26" spans="1:14" x14ac:dyDescent="0.25">
      <c r="A26" s="3" t="s">
        <v>186</v>
      </c>
      <c r="B26" s="6">
        <v>23</v>
      </c>
      <c r="C26" s="3">
        <v>1993</v>
      </c>
      <c r="D26" s="3">
        <v>1995</v>
      </c>
      <c r="F26" s="3" t="s">
        <v>495</v>
      </c>
      <c r="G26" s="6">
        <v>85</v>
      </c>
      <c r="H26" s="3">
        <v>1999</v>
      </c>
      <c r="I26" s="3">
        <v>2013</v>
      </c>
      <c r="K26" s="3" t="s">
        <v>619</v>
      </c>
      <c r="L26" s="6">
        <v>147</v>
      </c>
      <c r="M26" s="3">
        <v>2012</v>
      </c>
      <c r="N26" s="3">
        <v>2012</v>
      </c>
    </row>
    <row r="27" spans="1:14" x14ac:dyDescent="0.25">
      <c r="A27" s="3" t="s">
        <v>535</v>
      </c>
      <c r="B27" s="15">
        <v>24</v>
      </c>
      <c r="C27" s="3">
        <v>1993</v>
      </c>
      <c r="D27" s="3">
        <v>1993</v>
      </c>
      <c r="F27" s="3" t="s">
        <v>60</v>
      </c>
      <c r="G27" s="15">
        <v>86</v>
      </c>
      <c r="H27" s="3">
        <v>1999</v>
      </c>
      <c r="I27" s="3">
        <v>2001</v>
      </c>
      <c r="K27" s="3" t="s">
        <v>616</v>
      </c>
      <c r="L27" s="6">
        <v>148</v>
      </c>
      <c r="M27" s="3">
        <v>2012</v>
      </c>
      <c r="N27" s="3">
        <v>2013</v>
      </c>
    </row>
    <row r="28" spans="1:14" x14ac:dyDescent="0.25">
      <c r="A28" s="3" t="s">
        <v>547</v>
      </c>
      <c r="B28" s="15">
        <v>25</v>
      </c>
      <c r="C28" s="3">
        <v>1993</v>
      </c>
      <c r="D28" s="3">
        <v>1993</v>
      </c>
      <c r="F28" s="3" t="s">
        <v>78</v>
      </c>
      <c r="G28" s="6">
        <v>87</v>
      </c>
      <c r="H28" s="3">
        <v>2000</v>
      </c>
      <c r="I28" s="3">
        <v>2009</v>
      </c>
      <c r="K28" s="3" t="s">
        <v>615</v>
      </c>
      <c r="L28" s="6">
        <v>149</v>
      </c>
      <c r="M28" s="3">
        <v>2012</v>
      </c>
      <c r="N28" s="3">
        <v>2015</v>
      </c>
    </row>
    <row r="29" spans="1:14" x14ac:dyDescent="0.25">
      <c r="A29" s="3" t="s">
        <v>522</v>
      </c>
      <c r="B29" s="15">
        <v>26</v>
      </c>
      <c r="C29" s="3">
        <v>1993</v>
      </c>
      <c r="D29" s="3">
        <v>1993</v>
      </c>
      <c r="F29" s="3" t="s">
        <v>77</v>
      </c>
      <c r="G29" s="15">
        <v>88</v>
      </c>
      <c r="H29" s="3">
        <v>2000</v>
      </c>
      <c r="I29" s="3">
        <v>2001</v>
      </c>
      <c r="K29" s="3" t="s">
        <v>643</v>
      </c>
      <c r="L29" s="6">
        <v>150</v>
      </c>
      <c r="M29" s="3">
        <v>2013</v>
      </c>
      <c r="N29" s="3">
        <v>2013</v>
      </c>
    </row>
    <row r="30" spans="1:14" x14ac:dyDescent="0.25">
      <c r="A30" s="3" t="s">
        <v>165</v>
      </c>
      <c r="B30" s="6">
        <v>27</v>
      </c>
      <c r="C30" s="3">
        <v>1994</v>
      </c>
      <c r="D30" s="3">
        <v>1997</v>
      </c>
      <c r="F30" s="3" t="s">
        <v>80</v>
      </c>
      <c r="G30" s="6">
        <v>89</v>
      </c>
      <c r="H30" s="3">
        <v>2000</v>
      </c>
      <c r="I30" s="3">
        <v>2002</v>
      </c>
      <c r="K30" s="30" t="s">
        <v>641</v>
      </c>
      <c r="L30" s="6">
        <v>151</v>
      </c>
      <c r="M30" s="3">
        <v>2013</v>
      </c>
      <c r="N30" s="3"/>
    </row>
    <row r="31" spans="1:14" x14ac:dyDescent="0.25">
      <c r="A31" s="3" t="s">
        <v>545</v>
      </c>
      <c r="B31" s="15">
        <v>28</v>
      </c>
      <c r="C31" s="3">
        <v>1994</v>
      </c>
      <c r="D31" s="3">
        <v>1994</v>
      </c>
      <c r="F31" s="3" t="s">
        <v>105</v>
      </c>
      <c r="G31" s="6">
        <v>90</v>
      </c>
      <c r="H31" s="3">
        <v>2001</v>
      </c>
      <c r="I31" s="3">
        <v>2010</v>
      </c>
      <c r="K31" s="3" t="s">
        <v>642</v>
      </c>
      <c r="L31" s="6">
        <v>152</v>
      </c>
      <c r="M31" s="3">
        <v>2013</v>
      </c>
      <c r="N31" s="3">
        <v>2018</v>
      </c>
    </row>
    <row r="32" spans="1:14" x14ac:dyDescent="0.25">
      <c r="A32" s="3" t="s">
        <v>173</v>
      </c>
      <c r="B32" s="6">
        <v>29</v>
      </c>
      <c r="C32" s="3">
        <v>1994</v>
      </c>
      <c r="D32" s="3">
        <v>1996</v>
      </c>
      <c r="F32" s="3" t="s">
        <v>104</v>
      </c>
      <c r="G32" s="6">
        <v>91</v>
      </c>
      <c r="H32" s="3">
        <v>2001</v>
      </c>
      <c r="I32" s="3">
        <v>2019</v>
      </c>
      <c r="K32" s="3" t="s">
        <v>649</v>
      </c>
      <c r="L32" s="6">
        <v>153</v>
      </c>
      <c r="M32" s="3">
        <v>2013</v>
      </c>
      <c r="N32" s="3">
        <v>2013</v>
      </c>
    </row>
    <row r="33" spans="1:14" x14ac:dyDescent="0.25">
      <c r="A33" s="3" t="s">
        <v>10</v>
      </c>
      <c r="B33" s="6">
        <v>30</v>
      </c>
      <c r="C33" s="3">
        <v>1994</v>
      </c>
      <c r="D33" s="3">
        <v>2004</v>
      </c>
      <c r="F33" s="3" t="s">
        <v>106</v>
      </c>
      <c r="G33" s="15">
        <v>92</v>
      </c>
      <c r="H33" s="3">
        <v>2001</v>
      </c>
      <c r="I33" s="3">
        <v>2001</v>
      </c>
      <c r="K33" s="3" t="s">
        <v>652</v>
      </c>
      <c r="L33" s="6">
        <v>154</v>
      </c>
      <c r="M33" s="3">
        <v>2013</v>
      </c>
      <c r="N33" s="3">
        <v>2013</v>
      </c>
    </row>
    <row r="34" spans="1:14" x14ac:dyDescent="0.25">
      <c r="A34" s="3" t="s">
        <v>554</v>
      </c>
      <c r="B34" s="15">
        <v>31</v>
      </c>
      <c r="C34" s="3">
        <v>1994</v>
      </c>
      <c r="D34" s="3">
        <v>1994</v>
      </c>
      <c r="F34" s="3" t="s">
        <v>107</v>
      </c>
      <c r="G34" s="15">
        <v>93</v>
      </c>
      <c r="H34" s="3">
        <v>2001</v>
      </c>
      <c r="I34" s="3">
        <v>2001</v>
      </c>
      <c r="K34" s="3" t="s">
        <v>646</v>
      </c>
      <c r="L34" s="6">
        <v>155</v>
      </c>
      <c r="M34" s="3">
        <v>2013</v>
      </c>
      <c r="N34" s="3">
        <v>2013</v>
      </c>
    </row>
    <row r="35" spans="1:14" x14ac:dyDescent="0.25">
      <c r="A35" s="3" t="s">
        <v>498</v>
      </c>
      <c r="B35" s="6">
        <v>32</v>
      </c>
      <c r="C35" s="3">
        <v>1994</v>
      </c>
      <c r="D35" s="3">
        <v>1995</v>
      </c>
      <c r="F35" s="3" t="s">
        <v>115</v>
      </c>
      <c r="G35" s="6">
        <v>94</v>
      </c>
      <c r="H35" s="3">
        <v>2001</v>
      </c>
      <c r="I35" s="3">
        <v>2012</v>
      </c>
      <c r="K35" s="3" t="s">
        <v>645</v>
      </c>
      <c r="L35" s="6">
        <v>156</v>
      </c>
      <c r="M35" s="3">
        <v>2013</v>
      </c>
      <c r="N35" s="3">
        <v>2014</v>
      </c>
    </row>
    <row r="36" spans="1:14" x14ac:dyDescent="0.25">
      <c r="A36" s="3" t="s">
        <v>556</v>
      </c>
      <c r="B36" s="15">
        <v>33</v>
      </c>
      <c r="C36" s="3">
        <v>1994</v>
      </c>
      <c r="D36" s="3">
        <v>1994</v>
      </c>
      <c r="F36" s="3" t="s">
        <v>145</v>
      </c>
      <c r="G36" s="15">
        <v>95</v>
      </c>
      <c r="H36" s="3">
        <v>2002</v>
      </c>
      <c r="I36" s="3">
        <v>2002</v>
      </c>
      <c r="K36" s="3" t="s">
        <v>650</v>
      </c>
      <c r="L36" s="6">
        <v>157</v>
      </c>
      <c r="M36" s="3">
        <v>2013</v>
      </c>
      <c r="N36" s="3">
        <v>2013</v>
      </c>
    </row>
    <row r="37" spans="1:14" x14ac:dyDescent="0.25">
      <c r="A37" s="3" t="s">
        <v>255</v>
      </c>
      <c r="B37" s="15">
        <v>34</v>
      </c>
      <c r="C37" s="3">
        <v>1994</v>
      </c>
      <c r="D37" s="3">
        <v>1994</v>
      </c>
      <c r="F37" s="3" t="s">
        <v>294</v>
      </c>
      <c r="G37" s="6">
        <v>96</v>
      </c>
      <c r="H37" s="3">
        <v>2003</v>
      </c>
      <c r="I37" s="3">
        <v>2006</v>
      </c>
      <c r="K37" s="3" t="s">
        <v>651</v>
      </c>
      <c r="L37" s="6">
        <v>158</v>
      </c>
      <c r="M37" s="3">
        <v>2013</v>
      </c>
      <c r="N37" s="3">
        <v>2013</v>
      </c>
    </row>
    <row r="38" spans="1:14" x14ac:dyDescent="0.25">
      <c r="A38" s="3" t="s">
        <v>187</v>
      </c>
      <c r="B38" s="15">
        <v>35</v>
      </c>
      <c r="C38" s="3">
        <v>1994</v>
      </c>
      <c r="D38" s="3">
        <v>1995</v>
      </c>
      <c r="F38" s="3" t="s">
        <v>379</v>
      </c>
      <c r="G38" s="6">
        <v>97</v>
      </c>
      <c r="H38" s="3">
        <v>2003</v>
      </c>
      <c r="I38" s="3">
        <v>2004</v>
      </c>
      <c r="K38" s="3" t="s">
        <v>701</v>
      </c>
      <c r="L38" s="6">
        <v>159</v>
      </c>
      <c r="M38" s="3">
        <v>2014</v>
      </c>
      <c r="N38" s="3">
        <v>2014</v>
      </c>
    </row>
    <row r="39" spans="1:14" x14ac:dyDescent="0.25">
      <c r="A39" s="3" t="s">
        <v>518</v>
      </c>
      <c r="B39" s="6">
        <v>36</v>
      </c>
      <c r="C39" s="3">
        <v>1994</v>
      </c>
      <c r="D39" s="3">
        <v>1995</v>
      </c>
      <c r="F39" s="3" t="s">
        <v>271</v>
      </c>
      <c r="G39" s="6">
        <v>98</v>
      </c>
      <c r="H39" s="3">
        <v>2003</v>
      </c>
      <c r="I39" s="3">
        <v>2008</v>
      </c>
      <c r="K39" s="3" t="s">
        <v>681</v>
      </c>
      <c r="L39" s="6">
        <v>160</v>
      </c>
      <c r="M39" s="3">
        <v>2014</v>
      </c>
      <c r="N39" s="3">
        <v>2015</v>
      </c>
    </row>
    <row r="40" spans="1:14" x14ac:dyDescent="0.25">
      <c r="A40" s="3" t="s">
        <v>562</v>
      </c>
      <c r="B40" s="15">
        <v>37</v>
      </c>
      <c r="C40" s="3">
        <v>1994</v>
      </c>
      <c r="D40" s="3">
        <v>1994</v>
      </c>
      <c r="F40" s="3" t="s">
        <v>276</v>
      </c>
      <c r="G40" s="15">
        <v>99</v>
      </c>
      <c r="H40" s="3">
        <v>2003</v>
      </c>
      <c r="I40" s="3">
        <v>2003</v>
      </c>
      <c r="K40" s="3" t="s">
        <v>682</v>
      </c>
      <c r="L40" s="6">
        <v>161</v>
      </c>
      <c r="M40" s="3">
        <v>2014</v>
      </c>
      <c r="N40" s="3">
        <v>2014</v>
      </c>
    </row>
    <row r="41" spans="1:14" x14ac:dyDescent="0.25">
      <c r="A41" s="3" t="s">
        <v>563</v>
      </c>
      <c r="B41" s="15">
        <v>38</v>
      </c>
      <c r="C41" s="3">
        <v>1994</v>
      </c>
      <c r="D41" s="3">
        <v>1994</v>
      </c>
      <c r="F41" s="3" t="s">
        <v>527</v>
      </c>
      <c r="G41" s="15">
        <v>100</v>
      </c>
      <c r="H41" s="3">
        <v>2003</v>
      </c>
      <c r="I41" s="3">
        <v>2010</v>
      </c>
      <c r="K41" s="3" t="s">
        <v>683</v>
      </c>
      <c r="L41" s="6">
        <v>162</v>
      </c>
      <c r="M41" s="3">
        <v>2014</v>
      </c>
      <c r="N41" s="3">
        <v>2014</v>
      </c>
    </row>
    <row r="42" spans="1:14" x14ac:dyDescent="0.25">
      <c r="A42" s="3" t="s">
        <v>534</v>
      </c>
      <c r="B42" s="15">
        <v>39</v>
      </c>
      <c r="C42" s="3">
        <v>1994</v>
      </c>
      <c r="D42" s="3">
        <v>1994</v>
      </c>
      <c r="F42" s="3" t="s">
        <v>510</v>
      </c>
      <c r="G42" s="6">
        <v>101</v>
      </c>
      <c r="H42" s="3">
        <v>2003</v>
      </c>
      <c r="I42" s="3">
        <v>2006</v>
      </c>
      <c r="K42" s="3" t="s">
        <v>690</v>
      </c>
      <c r="L42" s="6">
        <v>163</v>
      </c>
      <c r="M42" s="3">
        <v>2014</v>
      </c>
      <c r="N42" s="3">
        <v>2014</v>
      </c>
    </row>
    <row r="43" spans="1:14" x14ac:dyDescent="0.25">
      <c r="A43" s="3" t="s">
        <v>531</v>
      </c>
      <c r="B43" s="15">
        <v>40</v>
      </c>
      <c r="C43" s="3">
        <v>1994</v>
      </c>
      <c r="D43" s="3">
        <v>1994</v>
      </c>
      <c r="F43" s="3" t="s">
        <v>557</v>
      </c>
      <c r="G43" s="6">
        <v>102</v>
      </c>
      <c r="H43" s="3">
        <v>2004</v>
      </c>
      <c r="I43" s="3">
        <v>2006</v>
      </c>
      <c r="K43" s="3" t="s">
        <v>698</v>
      </c>
      <c r="L43" s="6">
        <v>164</v>
      </c>
      <c r="M43" s="3">
        <v>2014</v>
      </c>
      <c r="N43" s="3">
        <v>2014</v>
      </c>
    </row>
    <row r="44" spans="1:14" x14ac:dyDescent="0.25">
      <c r="A44" s="3" t="s">
        <v>543</v>
      </c>
      <c r="B44" s="15">
        <v>41</v>
      </c>
      <c r="C44" s="3">
        <v>1994</v>
      </c>
      <c r="D44" s="3">
        <v>1994</v>
      </c>
      <c r="F44" s="3" t="s">
        <v>500</v>
      </c>
      <c r="G44" s="6">
        <v>103</v>
      </c>
      <c r="H44" s="3">
        <v>2004</v>
      </c>
      <c r="I44" s="3">
        <v>2006</v>
      </c>
      <c r="K44" s="3" t="s">
        <v>703</v>
      </c>
      <c r="L44" s="6">
        <v>165</v>
      </c>
      <c r="M44" s="3">
        <v>2015</v>
      </c>
      <c r="N44" s="3">
        <v>2016</v>
      </c>
    </row>
    <row r="45" spans="1:14" x14ac:dyDescent="0.25">
      <c r="A45" s="3" t="s">
        <v>526</v>
      </c>
      <c r="B45" s="15">
        <v>42</v>
      </c>
      <c r="C45" s="3">
        <v>1994</v>
      </c>
      <c r="D45" s="3">
        <v>1994</v>
      </c>
      <c r="F45" s="3" t="s">
        <v>290</v>
      </c>
      <c r="G45" s="15">
        <v>104</v>
      </c>
      <c r="H45" s="3">
        <v>2004</v>
      </c>
      <c r="I45" s="3">
        <v>2004</v>
      </c>
      <c r="K45" s="30" t="s">
        <v>705</v>
      </c>
      <c r="L45" s="6">
        <v>166</v>
      </c>
      <c r="M45" s="3">
        <v>2015</v>
      </c>
      <c r="N45" s="3"/>
    </row>
    <row r="46" spans="1:14" x14ac:dyDescent="0.25">
      <c r="A46" s="3" t="s">
        <v>564</v>
      </c>
      <c r="B46" s="15">
        <v>43</v>
      </c>
      <c r="C46" s="3">
        <v>1995</v>
      </c>
      <c r="D46" s="3">
        <v>1995</v>
      </c>
      <c r="F46" s="3" t="s">
        <v>536</v>
      </c>
      <c r="G46" s="15">
        <v>105</v>
      </c>
      <c r="H46" s="3">
        <v>2005</v>
      </c>
      <c r="I46" s="3">
        <v>2005</v>
      </c>
      <c r="K46" s="3" t="s">
        <v>704</v>
      </c>
      <c r="L46" s="6">
        <v>167</v>
      </c>
      <c r="M46" s="3">
        <v>2015</v>
      </c>
      <c r="N46" s="3">
        <v>2015</v>
      </c>
    </row>
    <row r="47" spans="1:14" x14ac:dyDescent="0.25">
      <c r="A47" s="3" t="s">
        <v>544</v>
      </c>
      <c r="B47" s="6">
        <v>44</v>
      </c>
      <c r="C47" s="3">
        <v>1995</v>
      </c>
      <c r="D47" s="3">
        <v>1995</v>
      </c>
      <c r="F47" s="3" t="s">
        <v>541</v>
      </c>
      <c r="G47" s="15">
        <v>106</v>
      </c>
      <c r="H47" s="3">
        <v>2005</v>
      </c>
      <c r="I47" s="3">
        <v>2005</v>
      </c>
      <c r="K47" s="3" t="s">
        <v>706</v>
      </c>
      <c r="L47" s="6">
        <v>168</v>
      </c>
      <c r="M47" s="3">
        <v>2015</v>
      </c>
      <c r="N47" s="3">
        <v>2015</v>
      </c>
    </row>
    <row r="48" spans="1:14" x14ac:dyDescent="0.25">
      <c r="A48" s="3" t="s">
        <v>171</v>
      </c>
      <c r="B48" s="6">
        <v>45</v>
      </c>
      <c r="C48" s="3">
        <v>1995</v>
      </c>
      <c r="D48" s="3">
        <v>1996</v>
      </c>
      <c r="F48" s="3" t="s">
        <v>493</v>
      </c>
      <c r="G48" s="6">
        <v>107</v>
      </c>
      <c r="H48" s="3">
        <v>2006</v>
      </c>
      <c r="I48" s="3">
        <v>2010</v>
      </c>
      <c r="K48" s="3" t="s">
        <v>707</v>
      </c>
      <c r="L48" s="6">
        <v>169</v>
      </c>
      <c r="M48" s="3">
        <v>2015</v>
      </c>
      <c r="N48" s="3">
        <v>2015</v>
      </c>
    </row>
    <row r="49" spans="1:14" x14ac:dyDescent="0.25">
      <c r="A49" s="3" t="s">
        <v>14</v>
      </c>
      <c r="B49" s="6">
        <v>46</v>
      </c>
      <c r="C49" s="3">
        <v>1995</v>
      </c>
      <c r="D49" s="3">
        <v>2019</v>
      </c>
      <c r="F49" s="3" t="s">
        <v>378</v>
      </c>
      <c r="G49" s="6">
        <v>108</v>
      </c>
      <c r="H49" s="3">
        <v>2006</v>
      </c>
      <c r="I49" s="3">
        <v>2010</v>
      </c>
      <c r="K49" s="3" t="s">
        <v>708</v>
      </c>
      <c r="L49" s="6">
        <v>170</v>
      </c>
      <c r="M49" s="3">
        <v>2015</v>
      </c>
      <c r="N49" s="3">
        <v>2015</v>
      </c>
    </row>
    <row r="50" spans="1:14" x14ac:dyDescent="0.25">
      <c r="A50" s="3" t="s">
        <v>552</v>
      </c>
      <c r="B50" s="15">
        <v>47</v>
      </c>
      <c r="C50" s="3">
        <v>1995</v>
      </c>
      <c r="D50" s="3">
        <v>1995</v>
      </c>
      <c r="F50" s="3" t="s">
        <v>505</v>
      </c>
      <c r="G50" s="6">
        <v>109</v>
      </c>
      <c r="H50" s="3">
        <v>2006</v>
      </c>
      <c r="I50" s="3">
        <v>2011</v>
      </c>
      <c r="K50" s="3" t="s">
        <v>712</v>
      </c>
      <c r="L50" s="6">
        <v>171</v>
      </c>
      <c r="M50" s="3">
        <v>2015</v>
      </c>
      <c r="N50" s="3">
        <v>2015</v>
      </c>
    </row>
    <row r="51" spans="1:14" x14ac:dyDescent="0.25">
      <c r="A51" s="30" t="s">
        <v>116</v>
      </c>
      <c r="B51" s="15">
        <v>48</v>
      </c>
      <c r="C51" s="3">
        <v>1995</v>
      </c>
      <c r="D51" s="3"/>
      <c r="F51" s="3" t="s">
        <v>368</v>
      </c>
      <c r="G51" s="6">
        <v>110</v>
      </c>
      <c r="H51" s="3">
        <v>2006</v>
      </c>
      <c r="I51" s="3">
        <v>2022</v>
      </c>
      <c r="K51" s="3" t="s">
        <v>719</v>
      </c>
      <c r="L51" s="6">
        <v>172</v>
      </c>
      <c r="M51" s="3">
        <v>2015</v>
      </c>
      <c r="N51" s="3">
        <v>2015</v>
      </c>
    </row>
    <row r="52" spans="1:14" x14ac:dyDescent="0.25">
      <c r="A52" s="3" t="s">
        <v>524</v>
      </c>
      <c r="B52" s="15">
        <v>49</v>
      </c>
      <c r="C52" s="3">
        <v>1995</v>
      </c>
      <c r="D52" s="3">
        <v>1996</v>
      </c>
      <c r="F52" s="3" t="s">
        <v>369</v>
      </c>
      <c r="G52" s="6">
        <v>111</v>
      </c>
      <c r="H52" s="3">
        <v>2006</v>
      </c>
      <c r="I52" s="3">
        <v>2015</v>
      </c>
      <c r="K52" s="3" t="s">
        <v>716</v>
      </c>
      <c r="L52" s="6">
        <v>173</v>
      </c>
      <c r="M52" s="3">
        <v>2015</v>
      </c>
      <c r="N52" s="3">
        <v>2016</v>
      </c>
    </row>
    <row r="53" spans="1:14" x14ac:dyDescent="0.25">
      <c r="A53" s="3" t="s">
        <v>166</v>
      </c>
      <c r="B53" s="15">
        <v>50</v>
      </c>
      <c r="C53" s="3">
        <v>1995</v>
      </c>
      <c r="D53" s="3">
        <v>1997</v>
      </c>
      <c r="F53" s="3" t="s">
        <v>371</v>
      </c>
      <c r="G53" s="6">
        <v>112</v>
      </c>
      <c r="H53" s="3">
        <v>2006</v>
      </c>
      <c r="I53" s="3">
        <v>2006</v>
      </c>
      <c r="K53" s="3" t="s">
        <v>730</v>
      </c>
      <c r="L53" s="6">
        <v>174</v>
      </c>
      <c r="M53" s="3">
        <v>2016</v>
      </c>
      <c r="N53" s="3">
        <v>2016</v>
      </c>
    </row>
    <row r="54" spans="1:14" x14ac:dyDescent="0.25">
      <c r="A54" s="3" t="s">
        <v>530</v>
      </c>
      <c r="B54" s="15">
        <v>51</v>
      </c>
      <c r="C54" s="3">
        <v>1995</v>
      </c>
      <c r="D54" s="3">
        <v>1996</v>
      </c>
      <c r="F54" s="3" t="s">
        <v>370</v>
      </c>
      <c r="G54" s="6">
        <v>113</v>
      </c>
      <c r="H54" s="3">
        <v>2006</v>
      </c>
      <c r="I54" s="3">
        <v>2024</v>
      </c>
      <c r="K54" s="3" t="s">
        <v>727</v>
      </c>
      <c r="L54" s="6">
        <v>175</v>
      </c>
      <c r="M54" s="3">
        <v>2016</v>
      </c>
      <c r="N54" s="3">
        <v>2023</v>
      </c>
    </row>
    <row r="55" spans="1:14" x14ac:dyDescent="0.25">
      <c r="A55" s="3" t="s">
        <v>502</v>
      </c>
      <c r="B55" s="6">
        <v>52</v>
      </c>
      <c r="C55" s="3">
        <v>1995</v>
      </c>
      <c r="D55" s="3">
        <v>1998</v>
      </c>
      <c r="F55" s="3" t="s">
        <v>367</v>
      </c>
      <c r="G55" s="6">
        <v>114</v>
      </c>
      <c r="H55" s="3">
        <v>2006</v>
      </c>
      <c r="I55" s="3">
        <v>2023</v>
      </c>
      <c r="K55" s="3" t="s">
        <v>728</v>
      </c>
      <c r="L55" s="6">
        <v>176</v>
      </c>
      <c r="M55" s="3">
        <v>2016</v>
      </c>
      <c r="N55" s="3">
        <v>2017</v>
      </c>
    </row>
    <row r="56" spans="1:14" x14ac:dyDescent="0.25">
      <c r="A56" s="3" t="s">
        <v>164</v>
      </c>
      <c r="B56" s="6">
        <v>53</v>
      </c>
      <c r="C56" s="3">
        <v>1995</v>
      </c>
      <c r="D56" s="3">
        <v>1997</v>
      </c>
      <c r="F56" s="3" t="s">
        <v>399</v>
      </c>
      <c r="G56" s="6">
        <v>115</v>
      </c>
      <c r="H56" s="3">
        <v>2006</v>
      </c>
      <c r="I56" s="3">
        <v>2009</v>
      </c>
      <c r="K56" s="3" t="s">
        <v>729</v>
      </c>
      <c r="L56" s="6">
        <v>177</v>
      </c>
      <c r="M56" s="3">
        <v>2016</v>
      </c>
      <c r="N56" s="3">
        <v>2016</v>
      </c>
    </row>
    <row r="57" spans="1:14" x14ac:dyDescent="0.25">
      <c r="A57" s="3" t="s">
        <v>561</v>
      </c>
      <c r="B57" s="15">
        <v>54</v>
      </c>
      <c r="C57" s="3">
        <v>1995</v>
      </c>
      <c r="D57" s="3">
        <v>1995</v>
      </c>
      <c r="F57" s="13" t="s">
        <v>393</v>
      </c>
      <c r="G57" s="6">
        <v>116</v>
      </c>
      <c r="H57" s="3">
        <v>2007</v>
      </c>
      <c r="I57" s="3">
        <v>2016</v>
      </c>
      <c r="K57" s="3" t="s">
        <v>738</v>
      </c>
      <c r="L57" s="6">
        <f t="shared" ref="L57:L62" si="0">L56+1</f>
        <v>178</v>
      </c>
      <c r="M57" s="3">
        <v>2016</v>
      </c>
      <c r="N57" s="3">
        <v>2016</v>
      </c>
    </row>
    <row r="58" spans="1:14" x14ac:dyDescent="0.25">
      <c r="A58" s="3" t="s">
        <v>559</v>
      </c>
      <c r="B58" s="15">
        <v>55</v>
      </c>
      <c r="C58" s="3">
        <v>1995</v>
      </c>
      <c r="D58" s="3">
        <v>1995</v>
      </c>
      <c r="F58" s="3" t="s">
        <v>394</v>
      </c>
      <c r="G58" s="6">
        <v>117</v>
      </c>
      <c r="H58" s="3">
        <v>2007</v>
      </c>
      <c r="I58" s="3">
        <v>2007</v>
      </c>
      <c r="K58" s="3" t="s">
        <v>742</v>
      </c>
      <c r="L58" s="6">
        <f t="shared" si="0"/>
        <v>179</v>
      </c>
      <c r="M58" s="3">
        <v>2016</v>
      </c>
      <c r="N58" s="3">
        <v>2017</v>
      </c>
    </row>
    <row r="59" spans="1:14" x14ac:dyDescent="0.25">
      <c r="A59" s="3" t="s">
        <v>496</v>
      </c>
      <c r="B59" s="6">
        <v>56</v>
      </c>
      <c r="C59" s="3">
        <v>1996</v>
      </c>
      <c r="D59" s="3">
        <v>2013</v>
      </c>
      <c r="F59" s="3" t="s">
        <v>395</v>
      </c>
      <c r="G59" s="6">
        <v>118</v>
      </c>
      <c r="H59" s="3">
        <v>2007</v>
      </c>
      <c r="I59" s="3">
        <v>2008</v>
      </c>
      <c r="K59" s="3" t="s">
        <v>734</v>
      </c>
      <c r="L59" s="6">
        <f t="shared" si="0"/>
        <v>180</v>
      </c>
      <c r="M59" s="3">
        <v>2016</v>
      </c>
      <c r="N59" s="3">
        <v>2016</v>
      </c>
    </row>
    <row r="60" spans="1:14" x14ac:dyDescent="0.25">
      <c r="A60" s="3" t="s">
        <v>50</v>
      </c>
      <c r="B60" s="6">
        <v>57</v>
      </c>
      <c r="C60" s="3">
        <v>1996</v>
      </c>
      <c r="D60" s="3">
        <v>1999</v>
      </c>
      <c r="F60" s="3" t="s">
        <v>396</v>
      </c>
      <c r="G60" s="6">
        <v>119</v>
      </c>
      <c r="H60" s="3">
        <v>2007</v>
      </c>
      <c r="I60" s="3">
        <v>2007</v>
      </c>
      <c r="K60" s="3" t="s">
        <v>740</v>
      </c>
      <c r="L60" s="6">
        <f t="shared" si="0"/>
        <v>181</v>
      </c>
      <c r="M60" s="3">
        <v>2016</v>
      </c>
      <c r="N60" s="3">
        <v>2016</v>
      </c>
    </row>
    <row r="61" spans="1:14" x14ac:dyDescent="0.25">
      <c r="A61" s="30" t="s">
        <v>507</v>
      </c>
      <c r="B61" s="6">
        <v>58</v>
      </c>
      <c r="C61" s="3">
        <v>1996</v>
      </c>
      <c r="D61" s="3"/>
      <c r="F61" s="3" t="s">
        <v>397</v>
      </c>
      <c r="G61" s="6">
        <v>120</v>
      </c>
      <c r="H61" s="3">
        <v>2007</v>
      </c>
      <c r="I61" s="3">
        <v>2009</v>
      </c>
      <c r="K61" s="3" t="s">
        <v>739</v>
      </c>
      <c r="L61" s="6">
        <f t="shared" si="0"/>
        <v>182</v>
      </c>
      <c r="M61" s="3">
        <v>2016</v>
      </c>
      <c r="N61" s="3">
        <v>2016</v>
      </c>
    </row>
    <row r="62" spans="1:14" x14ac:dyDescent="0.25">
      <c r="A62" s="3" t="s">
        <v>79</v>
      </c>
      <c r="B62" s="6">
        <v>59</v>
      </c>
      <c r="C62" s="3">
        <v>1996</v>
      </c>
      <c r="D62" s="3">
        <v>2000</v>
      </c>
      <c r="F62" s="3" t="s">
        <v>398</v>
      </c>
      <c r="G62" s="6">
        <v>121</v>
      </c>
      <c r="H62" s="3">
        <v>2007</v>
      </c>
      <c r="I62" s="3">
        <v>2012</v>
      </c>
      <c r="K62" s="3" t="s">
        <v>748</v>
      </c>
      <c r="L62" s="6">
        <f t="shared" si="0"/>
        <v>183</v>
      </c>
      <c r="M62" s="3">
        <v>2016</v>
      </c>
      <c r="N62" s="3">
        <v>2016</v>
      </c>
    </row>
    <row r="63" spans="1:14" x14ac:dyDescent="0.25">
      <c r="A63" s="30" t="s">
        <v>508</v>
      </c>
      <c r="B63" s="6">
        <v>60</v>
      </c>
      <c r="C63" s="3">
        <v>1996</v>
      </c>
      <c r="D63" s="3"/>
      <c r="F63" s="3" t="s">
        <v>401</v>
      </c>
      <c r="G63" s="6">
        <v>122</v>
      </c>
      <c r="H63" s="5">
        <v>2007</v>
      </c>
      <c r="I63" s="5">
        <v>2007</v>
      </c>
      <c r="K63" s="3" t="s">
        <v>574</v>
      </c>
      <c r="L63" s="6">
        <v>184</v>
      </c>
      <c r="M63" s="3">
        <v>2016</v>
      </c>
      <c r="N63" s="3">
        <v>2016</v>
      </c>
    </row>
    <row r="64" spans="1:14" x14ac:dyDescent="0.25">
      <c r="A64" s="30" t="s">
        <v>509</v>
      </c>
      <c r="B64" s="6">
        <v>61</v>
      </c>
      <c r="C64" s="3">
        <v>1996</v>
      </c>
      <c r="D64" s="3"/>
      <c r="F64" s="3" t="s">
        <v>516</v>
      </c>
      <c r="G64" s="6">
        <f>'07'!AE34</f>
        <v>123</v>
      </c>
      <c r="H64" s="3">
        <v>2007</v>
      </c>
      <c r="I64" s="3">
        <v>2007</v>
      </c>
      <c r="K64" s="3" t="s">
        <v>752</v>
      </c>
      <c r="L64" s="6">
        <v>185</v>
      </c>
      <c r="M64" s="3">
        <v>2017</v>
      </c>
      <c r="N64" s="3">
        <v>2017</v>
      </c>
    </row>
    <row r="65" spans="1:9" x14ac:dyDescent="0.25">
      <c r="A65" s="3" t="s">
        <v>519</v>
      </c>
      <c r="B65" s="15">
        <v>62</v>
      </c>
      <c r="C65" s="3">
        <v>1996</v>
      </c>
      <c r="D65" s="3">
        <v>1996</v>
      </c>
      <c r="F65" s="3" t="s">
        <v>551</v>
      </c>
      <c r="G65" s="6">
        <f>'07'!AE37</f>
        <v>124</v>
      </c>
      <c r="H65" s="3">
        <v>2007</v>
      </c>
      <c r="I65" s="3">
        <v>2007</v>
      </c>
    </row>
    <row r="67" spans="1:9" ht="21" x14ac:dyDescent="0.3">
      <c r="B67" s="21" t="s">
        <v>610</v>
      </c>
      <c r="C67" s="5" t="s">
        <v>388</v>
      </c>
      <c r="D67" s="5" t="s">
        <v>389</v>
      </c>
      <c r="F67" s="19" t="s">
        <v>611</v>
      </c>
    </row>
    <row r="68" spans="1:9" x14ac:dyDescent="0.25">
      <c r="A68" s="3" t="s">
        <v>753</v>
      </c>
      <c r="B68" s="6">
        <v>186</v>
      </c>
      <c r="C68" s="3">
        <v>2017</v>
      </c>
      <c r="D68" s="3">
        <v>2017</v>
      </c>
    </row>
    <row r="69" spans="1:9" x14ac:dyDescent="0.25">
      <c r="A69" s="3" t="s">
        <v>755</v>
      </c>
      <c r="B69" s="6">
        <v>187</v>
      </c>
      <c r="C69" s="3">
        <v>2017</v>
      </c>
      <c r="D69" s="3">
        <v>2017</v>
      </c>
      <c r="F69" s="3" t="s">
        <v>221</v>
      </c>
      <c r="G69" s="15" t="s">
        <v>381</v>
      </c>
      <c r="H69" s="3">
        <v>1993</v>
      </c>
    </row>
    <row r="70" spans="1:9" x14ac:dyDescent="0.25">
      <c r="A70" s="3" t="s">
        <v>766</v>
      </c>
      <c r="B70" s="6">
        <v>188</v>
      </c>
      <c r="C70" s="3">
        <v>2017</v>
      </c>
      <c r="D70" s="3">
        <v>2017</v>
      </c>
      <c r="F70" s="3" t="s">
        <v>46</v>
      </c>
      <c r="G70" s="15" t="s">
        <v>381</v>
      </c>
      <c r="H70" s="3">
        <v>1998</v>
      </c>
    </row>
    <row r="71" spans="1:9" x14ac:dyDescent="0.25">
      <c r="A71" s="3" t="s">
        <v>773</v>
      </c>
      <c r="B71" s="6">
        <v>189</v>
      </c>
      <c r="C71" s="3">
        <v>2017</v>
      </c>
      <c r="F71" s="3" t="s">
        <v>47</v>
      </c>
      <c r="G71" s="15" t="s">
        <v>381</v>
      </c>
      <c r="H71" s="3">
        <v>1998</v>
      </c>
    </row>
    <row r="72" spans="1:9" x14ac:dyDescent="0.25">
      <c r="A72" s="3" t="s">
        <v>775</v>
      </c>
      <c r="B72" s="6">
        <v>190</v>
      </c>
      <c r="C72" s="3">
        <v>2018</v>
      </c>
      <c r="F72" s="3" t="s">
        <v>48</v>
      </c>
      <c r="G72" s="15" t="s">
        <v>381</v>
      </c>
      <c r="H72" s="3">
        <v>1998</v>
      </c>
    </row>
    <row r="73" spans="1:9" x14ac:dyDescent="0.25">
      <c r="A73" s="3" t="s">
        <v>776</v>
      </c>
      <c r="B73" s="6">
        <v>191</v>
      </c>
      <c r="C73" s="3">
        <v>2018</v>
      </c>
      <c r="F73" s="3" t="s">
        <v>99</v>
      </c>
      <c r="G73" s="15" t="s">
        <v>381</v>
      </c>
      <c r="H73" s="3">
        <v>2000</v>
      </c>
    </row>
    <row r="74" spans="1:9" x14ac:dyDescent="0.25">
      <c r="A74" s="30" t="s">
        <v>777</v>
      </c>
      <c r="B74" s="6">
        <v>192</v>
      </c>
      <c r="C74" s="3">
        <v>2018</v>
      </c>
      <c r="F74" s="3" t="s">
        <v>81</v>
      </c>
      <c r="G74" s="15" t="s">
        <v>381</v>
      </c>
      <c r="H74" s="3">
        <v>2000</v>
      </c>
    </row>
    <row r="75" spans="1:9" x14ac:dyDescent="0.25">
      <c r="A75" s="3" t="s">
        <v>779</v>
      </c>
      <c r="B75" s="6">
        <v>193</v>
      </c>
      <c r="C75" s="3">
        <v>2018</v>
      </c>
      <c r="D75" s="3"/>
      <c r="F75" s="3" t="s">
        <v>100</v>
      </c>
      <c r="G75" s="15" t="s">
        <v>381</v>
      </c>
      <c r="H75" s="3">
        <v>2000</v>
      </c>
    </row>
    <row r="76" spans="1:9" x14ac:dyDescent="0.25">
      <c r="A76" s="30" t="s">
        <v>803</v>
      </c>
      <c r="B76" s="6">
        <v>194</v>
      </c>
      <c r="C76" s="3">
        <v>2019</v>
      </c>
      <c r="F76" s="3" t="s">
        <v>82</v>
      </c>
      <c r="G76" s="15" t="s">
        <v>381</v>
      </c>
      <c r="H76" s="3">
        <v>2000</v>
      </c>
    </row>
    <row r="77" spans="1:9" x14ac:dyDescent="0.25">
      <c r="A77" s="3" t="s">
        <v>828</v>
      </c>
      <c r="B77" s="6">
        <v>195</v>
      </c>
      <c r="C77" s="3">
        <v>2019</v>
      </c>
      <c r="D77" s="3">
        <v>2019</v>
      </c>
      <c r="F77" s="3" t="s">
        <v>538</v>
      </c>
      <c r="G77" s="15" t="s">
        <v>381</v>
      </c>
      <c r="H77" s="3">
        <v>2000</v>
      </c>
    </row>
    <row r="78" spans="1:9" x14ac:dyDescent="0.25">
      <c r="A78" s="3" t="s">
        <v>804</v>
      </c>
      <c r="B78" s="6">
        <v>196</v>
      </c>
      <c r="C78" s="3">
        <v>2019</v>
      </c>
      <c r="D78" s="3">
        <v>2019</v>
      </c>
      <c r="F78" s="3" t="s">
        <v>523</v>
      </c>
      <c r="G78" s="15" t="s">
        <v>381</v>
      </c>
      <c r="H78" s="3">
        <v>2001</v>
      </c>
    </row>
    <row r="79" spans="1:9" x14ac:dyDescent="0.25">
      <c r="A79" s="3" t="s">
        <v>805</v>
      </c>
      <c r="B79" s="6">
        <v>197</v>
      </c>
      <c r="C79" s="3">
        <v>2019</v>
      </c>
      <c r="D79" s="3"/>
      <c r="F79" s="3" t="s">
        <v>525</v>
      </c>
      <c r="G79" s="15" t="s">
        <v>381</v>
      </c>
      <c r="H79" s="3">
        <v>2004</v>
      </c>
    </row>
    <row r="80" spans="1:9" x14ac:dyDescent="0.25">
      <c r="A80" s="3" t="s">
        <v>829</v>
      </c>
      <c r="B80" s="6">
        <v>198</v>
      </c>
      <c r="C80" s="3">
        <v>2019</v>
      </c>
      <c r="D80" s="3"/>
      <c r="F80" s="3" t="s">
        <v>558</v>
      </c>
      <c r="G80" s="15" t="s">
        <v>381</v>
      </c>
      <c r="H80" s="3">
        <v>2005</v>
      </c>
    </row>
    <row r="81" spans="1:8" x14ac:dyDescent="0.25">
      <c r="A81" s="3" t="s">
        <v>807</v>
      </c>
      <c r="B81" s="6">
        <v>199</v>
      </c>
      <c r="C81" s="3">
        <v>2019</v>
      </c>
      <c r="D81" s="3">
        <v>2019</v>
      </c>
      <c r="F81" s="3" t="s">
        <v>351</v>
      </c>
      <c r="G81" s="15" t="s">
        <v>381</v>
      </c>
      <c r="H81" s="3">
        <v>2005</v>
      </c>
    </row>
    <row r="82" spans="1:8" x14ac:dyDescent="0.25">
      <c r="A82" s="3" t="s">
        <v>842</v>
      </c>
      <c r="B82" s="6">
        <v>200</v>
      </c>
      <c r="C82" s="3">
        <v>2020</v>
      </c>
      <c r="D82" s="3"/>
      <c r="F82" s="3" t="s">
        <v>528</v>
      </c>
      <c r="G82" s="15" t="s">
        <v>381</v>
      </c>
      <c r="H82" s="3">
        <v>2010</v>
      </c>
    </row>
    <row r="83" spans="1:8" x14ac:dyDescent="0.25">
      <c r="A83" s="3" t="s">
        <v>843</v>
      </c>
      <c r="B83" s="6">
        <v>201</v>
      </c>
      <c r="C83" s="3">
        <v>2020</v>
      </c>
      <c r="D83" s="3">
        <v>2020</v>
      </c>
      <c r="F83" s="3" t="s">
        <v>566</v>
      </c>
      <c r="G83" s="15" t="s">
        <v>381</v>
      </c>
      <c r="H83" s="3">
        <v>2010</v>
      </c>
    </row>
    <row r="84" spans="1:8" x14ac:dyDescent="0.25">
      <c r="A84" s="30" t="s">
        <v>853</v>
      </c>
      <c r="B84" s="6">
        <v>202</v>
      </c>
      <c r="C84" s="3">
        <v>2020</v>
      </c>
      <c r="D84" s="3"/>
      <c r="F84" s="3" t="s">
        <v>553</v>
      </c>
      <c r="G84" s="15" t="s">
        <v>381</v>
      </c>
      <c r="H84" s="3">
        <v>2010</v>
      </c>
    </row>
    <row r="85" spans="1:8" x14ac:dyDescent="0.25">
      <c r="A85" s="3" t="s">
        <v>850</v>
      </c>
      <c r="B85" s="6">
        <v>203</v>
      </c>
      <c r="C85" s="3">
        <v>2020</v>
      </c>
      <c r="D85" s="3">
        <v>2020</v>
      </c>
      <c r="F85" s="3" t="s">
        <v>576</v>
      </c>
      <c r="G85" s="15" t="s">
        <v>381</v>
      </c>
      <c r="H85" s="3">
        <v>2011</v>
      </c>
    </row>
    <row r="86" spans="1:8" x14ac:dyDescent="0.25">
      <c r="A86" s="30" t="s">
        <v>851</v>
      </c>
      <c r="B86" s="6">
        <v>204</v>
      </c>
      <c r="C86" s="3">
        <v>2020</v>
      </c>
      <c r="D86" s="3"/>
      <c r="F86" s="3" t="s">
        <v>577</v>
      </c>
      <c r="G86" s="15" t="s">
        <v>381</v>
      </c>
      <c r="H86" s="3">
        <v>2011</v>
      </c>
    </row>
    <row r="87" spans="1:8" x14ac:dyDescent="0.25">
      <c r="A87" s="3" t="s">
        <v>863</v>
      </c>
      <c r="B87" s="6">
        <v>205</v>
      </c>
      <c r="C87" s="3">
        <v>2021</v>
      </c>
      <c r="F87" s="3" t="s">
        <v>580</v>
      </c>
      <c r="G87" s="15" t="s">
        <v>381</v>
      </c>
      <c r="H87" s="5">
        <v>2011</v>
      </c>
    </row>
    <row r="88" spans="1:8" x14ac:dyDescent="0.25">
      <c r="A88" s="3" t="s">
        <v>864</v>
      </c>
      <c r="B88" s="6">
        <v>206</v>
      </c>
      <c r="C88" s="3">
        <v>2021</v>
      </c>
      <c r="F88" s="3" t="s">
        <v>581</v>
      </c>
      <c r="G88" s="15" t="s">
        <v>381</v>
      </c>
      <c r="H88" s="3">
        <v>2011</v>
      </c>
    </row>
    <row r="89" spans="1:8" x14ac:dyDescent="0.25">
      <c r="A89" s="3" t="s">
        <v>867</v>
      </c>
      <c r="B89" s="6">
        <v>207</v>
      </c>
      <c r="C89" s="3">
        <v>2021</v>
      </c>
      <c r="F89" s="3" t="s">
        <v>630</v>
      </c>
      <c r="G89" s="15" t="s">
        <v>381</v>
      </c>
      <c r="H89" s="3">
        <v>2012</v>
      </c>
    </row>
    <row r="90" spans="1:8" x14ac:dyDescent="0.25">
      <c r="A90" s="30" t="s">
        <v>868</v>
      </c>
      <c r="B90" s="6">
        <v>208</v>
      </c>
      <c r="C90" s="3">
        <v>2021</v>
      </c>
      <c r="F90" s="3" t="s">
        <v>618</v>
      </c>
      <c r="G90" s="15" t="s">
        <v>381</v>
      </c>
      <c r="H90" s="3">
        <v>2012</v>
      </c>
    </row>
    <row r="91" spans="1:8" x14ac:dyDescent="0.25">
      <c r="A91" s="3" t="s">
        <v>870</v>
      </c>
      <c r="B91" s="6">
        <v>209</v>
      </c>
      <c r="C91" s="3">
        <v>2021</v>
      </c>
      <c r="F91" s="3" t="s">
        <v>631</v>
      </c>
      <c r="G91" s="15" t="s">
        <v>381</v>
      </c>
      <c r="H91" s="3">
        <v>2012</v>
      </c>
    </row>
    <row r="92" spans="1:8" x14ac:dyDescent="0.25">
      <c r="A92" s="3" t="s">
        <v>873</v>
      </c>
      <c r="B92" s="6">
        <v>210</v>
      </c>
      <c r="C92" s="3">
        <v>2021</v>
      </c>
      <c r="F92" s="3" t="s">
        <v>675</v>
      </c>
      <c r="G92" s="15" t="s">
        <v>381</v>
      </c>
      <c r="H92" s="3">
        <v>2013</v>
      </c>
    </row>
    <row r="93" spans="1:8" x14ac:dyDescent="0.25">
      <c r="A93" s="3" t="s">
        <v>876</v>
      </c>
      <c r="B93" s="6">
        <v>211</v>
      </c>
      <c r="C93" s="3">
        <v>2021</v>
      </c>
      <c r="F93" s="3" t="s">
        <v>852</v>
      </c>
      <c r="G93" s="15" t="s">
        <v>381</v>
      </c>
      <c r="H93" s="3">
        <v>2013</v>
      </c>
    </row>
    <row r="94" spans="1:8" x14ac:dyDescent="0.25">
      <c r="A94" s="3" t="s">
        <v>893</v>
      </c>
      <c r="B94" s="6">
        <v>212</v>
      </c>
      <c r="C94" s="3">
        <v>2022</v>
      </c>
      <c r="D94" s="3">
        <v>2022</v>
      </c>
      <c r="F94" s="3" t="s">
        <v>630</v>
      </c>
      <c r="G94" s="15" t="s">
        <v>381</v>
      </c>
      <c r="H94" s="3">
        <v>2020</v>
      </c>
    </row>
    <row r="95" spans="1:8" x14ac:dyDescent="0.25">
      <c r="A95" s="3" t="s">
        <v>901</v>
      </c>
      <c r="B95" s="6">
        <v>213</v>
      </c>
      <c r="C95" s="3">
        <v>2022</v>
      </c>
      <c r="D95" s="3"/>
    </row>
    <row r="96" spans="1:8" x14ac:dyDescent="0.25">
      <c r="A96" s="30" t="s">
        <v>900</v>
      </c>
      <c r="B96" s="6">
        <v>214</v>
      </c>
      <c r="C96" s="3">
        <v>2022</v>
      </c>
      <c r="D96" s="3"/>
    </row>
    <row r="97" spans="1:4" x14ac:dyDescent="0.25">
      <c r="A97" s="3" t="s">
        <v>889</v>
      </c>
      <c r="B97" s="6">
        <v>215</v>
      </c>
      <c r="C97" s="3">
        <v>2022</v>
      </c>
      <c r="D97" s="3">
        <v>2022</v>
      </c>
    </row>
    <row r="98" spans="1:4" x14ac:dyDescent="0.25">
      <c r="A98" s="3" t="s">
        <v>894</v>
      </c>
      <c r="B98" s="6">
        <v>216</v>
      </c>
      <c r="C98" s="3">
        <v>2022</v>
      </c>
      <c r="D98" s="3"/>
    </row>
    <row r="99" spans="1:4" x14ac:dyDescent="0.25">
      <c r="A99" s="3" t="s">
        <v>895</v>
      </c>
      <c r="B99" s="6">
        <v>217</v>
      </c>
      <c r="C99" s="3">
        <v>2022</v>
      </c>
      <c r="D99" s="3">
        <v>2022</v>
      </c>
    </row>
    <row r="100" spans="1:4" x14ac:dyDescent="0.25">
      <c r="A100" s="3" t="s">
        <v>914</v>
      </c>
      <c r="B100" s="6">
        <v>218</v>
      </c>
      <c r="C100" s="3">
        <v>2022</v>
      </c>
      <c r="D100" s="3">
        <v>2022</v>
      </c>
    </row>
    <row r="101" spans="1:4" x14ac:dyDescent="0.25">
      <c r="A101" s="3" t="s">
        <v>898</v>
      </c>
      <c r="B101" s="6">
        <v>219</v>
      </c>
      <c r="C101" s="3">
        <v>2022</v>
      </c>
      <c r="D101" s="3">
        <v>2022</v>
      </c>
    </row>
    <row r="102" spans="1:4" x14ac:dyDescent="0.25">
      <c r="A102" s="30" t="s">
        <v>899</v>
      </c>
      <c r="B102" s="6">
        <v>220</v>
      </c>
      <c r="C102" s="3">
        <v>2022</v>
      </c>
      <c r="D102" s="3"/>
    </row>
    <row r="103" spans="1:4" x14ac:dyDescent="0.25">
      <c r="A103" s="3" t="s">
        <v>913</v>
      </c>
      <c r="B103" s="6">
        <v>221</v>
      </c>
      <c r="C103" s="3">
        <v>2022</v>
      </c>
      <c r="D103" s="3">
        <v>2022</v>
      </c>
    </row>
    <row r="104" spans="1:4" x14ac:dyDescent="0.25">
      <c r="A104" s="3" t="s">
        <v>912</v>
      </c>
      <c r="B104" s="6">
        <v>222</v>
      </c>
      <c r="C104" s="3">
        <v>2022</v>
      </c>
      <c r="D104" s="3">
        <v>2022</v>
      </c>
    </row>
    <row r="105" spans="1:4" x14ac:dyDescent="0.25">
      <c r="A105" s="30" t="s">
        <v>931</v>
      </c>
      <c r="B105" s="6">
        <v>223</v>
      </c>
      <c r="C105" s="3">
        <v>2023</v>
      </c>
      <c r="D105" s="3"/>
    </row>
    <row r="106" spans="1:4" x14ac:dyDescent="0.25">
      <c r="A106" s="3" t="s">
        <v>959</v>
      </c>
      <c r="B106" s="6">
        <v>224</v>
      </c>
      <c r="C106" s="3">
        <v>2023</v>
      </c>
      <c r="D106" s="3"/>
    </row>
    <row r="107" spans="1:4" x14ac:dyDescent="0.25">
      <c r="A107" s="3" t="s">
        <v>960</v>
      </c>
      <c r="B107" s="6">
        <v>225</v>
      </c>
      <c r="C107" s="3">
        <v>2023</v>
      </c>
      <c r="D107" s="3"/>
    </row>
    <row r="108" spans="1:4" x14ac:dyDescent="0.25">
      <c r="A108" s="30" t="s">
        <v>933</v>
      </c>
      <c r="B108" s="6">
        <v>226</v>
      </c>
      <c r="C108" s="3">
        <v>2023</v>
      </c>
      <c r="D108" s="3"/>
    </row>
    <row r="109" spans="1:4" x14ac:dyDescent="0.25">
      <c r="A109" s="3" t="s">
        <v>958</v>
      </c>
      <c r="B109" s="6">
        <v>227</v>
      </c>
      <c r="C109" s="3">
        <v>2023</v>
      </c>
      <c r="D109" s="3"/>
    </row>
    <row r="110" spans="1:4" x14ac:dyDescent="0.25">
      <c r="A110" s="3" t="s">
        <v>961</v>
      </c>
      <c r="B110" s="6">
        <v>228</v>
      </c>
      <c r="C110" s="3">
        <v>2023</v>
      </c>
      <c r="D110" s="3"/>
    </row>
    <row r="111" spans="1:4" x14ac:dyDescent="0.25">
      <c r="A111" s="3" t="s">
        <v>962</v>
      </c>
      <c r="B111" s="6">
        <v>229</v>
      </c>
      <c r="C111" s="3">
        <v>2023</v>
      </c>
      <c r="D111" s="3"/>
    </row>
    <row r="112" spans="1:4" x14ac:dyDescent="0.25">
      <c r="A112" s="30" t="s">
        <v>938</v>
      </c>
      <c r="B112" s="6">
        <v>230</v>
      </c>
      <c r="C112" s="3">
        <v>2023</v>
      </c>
      <c r="D112" s="3"/>
    </row>
    <row r="113" spans="1:3" x14ac:dyDescent="0.25">
      <c r="A113" s="30" t="s">
        <v>963</v>
      </c>
      <c r="B113" s="6">
        <v>231</v>
      </c>
      <c r="C113" s="3">
        <v>2023</v>
      </c>
    </row>
    <row r="114" spans="1:3" x14ac:dyDescent="0.25">
      <c r="A114" s="30" t="s">
        <v>964</v>
      </c>
      <c r="B114" s="6">
        <v>232</v>
      </c>
      <c r="C114" s="3">
        <v>2023</v>
      </c>
    </row>
    <row r="115" spans="1:3" x14ac:dyDescent="0.25">
      <c r="A115" s="30" t="s">
        <v>965</v>
      </c>
      <c r="B115" s="6">
        <v>233</v>
      </c>
      <c r="C115" s="3">
        <v>2023</v>
      </c>
    </row>
    <row r="116" spans="1:3" x14ac:dyDescent="0.25">
      <c r="A116" s="30" t="s">
        <v>966</v>
      </c>
      <c r="B116" s="6">
        <v>234</v>
      </c>
      <c r="C116" s="3">
        <v>2023</v>
      </c>
    </row>
    <row r="117" spans="1:3" x14ac:dyDescent="0.25">
      <c r="A117" s="3" t="s">
        <v>973</v>
      </c>
      <c r="B117" s="6">
        <v>235</v>
      </c>
      <c r="C117" s="3">
        <v>2024</v>
      </c>
    </row>
    <row r="118" spans="1:3" x14ac:dyDescent="0.25">
      <c r="A118" s="3" t="s">
        <v>974</v>
      </c>
      <c r="B118" s="6">
        <v>236</v>
      </c>
      <c r="C118" s="3">
        <v>2024</v>
      </c>
    </row>
    <row r="119" spans="1:3" x14ac:dyDescent="0.25">
      <c r="A119" s="3" t="s">
        <v>976</v>
      </c>
      <c r="B119" s="6">
        <v>237</v>
      </c>
      <c r="C119" s="3">
        <v>2024</v>
      </c>
    </row>
    <row r="120" spans="1:3" x14ac:dyDescent="0.25">
      <c r="A120" s="3" t="s">
        <v>991</v>
      </c>
      <c r="B120" s="6">
        <v>238</v>
      </c>
      <c r="C120" s="3">
        <v>2024</v>
      </c>
    </row>
    <row r="121" spans="1:3" x14ac:dyDescent="0.25">
      <c r="A121" s="3" t="s">
        <v>978</v>
      </c>
      <c r="B121" s="6">
        <v>239</v>
      </c>
      <c r="C121" s="3">
        <v>2024</v>
      </c>
    </row>
    <row r="122" spans="1:3" x14ac:dyDescent="0.25">
      <c r="A122" s="3" t="s">
        <v>979</v>
      </c>
      <c r="B122" s="6">
        <v>240</v>
      </c>
      <c r="C122" s="3">
        <v>2024</v>
      </c>
    </row>
    <row r="123" spans="1:3" x14ac:dyDescent="0.25">
      <c r="A123" s="3" t="s">
        <v>984</v>
      </c>
      <c r="B123" s="6">
        <v>241</v>
      </c>
      <c r="C123" s="3">
        <v>2024</v>
      </c>
    </row>
    <row r="124" spans="1:3" x14ac:dyDescent="0.25">
      <c r="A124" s="3" t="s">
        <v>523</v>
      </c>
      <c r="B124" s="6">
        <v>242</v>
      </c>
      <c r="C124" s="3">
        <v>2024</v>
      </c>
    </row>
    <row r="125" spans="1:3" x14ac:dyDescent="0.25">
      <c r="A125" s="3" t="s">
        <v>986</v>
      </c>
      <c r="B125" s="6">
        <v>243</v>
      </c>
      <c r="C125" s="3">
        <v>2024</v>
      </c>
    </row>
    <row r="126" spans="1:3" x14ac:dyDescent="0.25">
      <c r="A126" s="3" t="s">
        <v>987</v>
      </c>
      <c r="B126" s="6">
        <v>244</v>
      </c>
      <c r="C126" s="3">
        <v>2024</v>
      </c>
    </row>
    <row r="127" spans="1:3" x14ac:dyDescent="0.25">
      <c r="A127" s="3" t="s">
        <v>992</v>
      </c>
      <c r="B127" s="6">
        <v>245</v>
      </c>
      <c r="C127" s="3">
        <v>2024</v>
      </c>
    </row>
    <row r="128" spans="1:3" x14ac:dyDescent="0.25">
      <c r="A128" s="3" t="s">
        <v>1001</v>
      </c>
      <c r="B128" s="6">
        <v>246</v>
      </c>
      <c r="C128" s="3">
        <v>2025</v>
      </c>
    </row>
    <row r="129" spans="1:3" x14ac:dyDescent="0.25">
      <c r="A129" s="3" t="s">
        <v>1002</v>
      </c>
      <c r="B129" s="6">
        <v>247</v>
      </c>
      <c r="C129" s="3">
        <v>2025</v>
      </c>
    </row>
    <row r="130" spans="1:3" x14ac:dyDescent="0.25">
      <c r="A130" s="3" t="s">
        <v>1003</v>
      </c>
      <c r="B130" s="6">
        <v>248</v>
      </c>
      <c r="C130" s="3">
        <v>2025</v>
      </c>
    </row>
    <row r="131" spans="1:3" x14ac:dyDescent="0.25">
      <c r="A131" s="3" t="s">
        <v>1004</v>
      </c>
      <c r="B131" s="6">
        <v>249</v>
      </c>
      <c r="C131" s="3">
        <v>2025</v>
      </c>
    </row>
    <row r="132" spans="1:3" x14ac:dyDescent="0.25">
      <c r="A132" s="3" t="s">
        <v>1005</v>
      </c>
      <c r="B132" s="6">
        <v>250</v>
      </c>
      <c r="C132" s="3">
        <v>2025</v>
      </c>
    </row>
    <row r="133" spans="1:3" x14ac:dyDescent="0.25">
      <c r="A133" s="3" t="s">
        <v>1006</v>
      </c>
      <c r="B133" s="6">
        <v>251</v>
      </c>
      <c r="C133" s="3">
        <v>2025</v>
      </c>
    </row>
    <row r="134" spans="1:3" x14ac:dyDescent="0.25">
      <c r="A134" s="3" t="s">
        <v>1007</v>
      </c>
      <c r="B134" s="6">
        <v>252</v>
      </c>
      <c r="C134" s="3">
        <v>2025</v>
      </c>
    </row>
    <row r="135" spans="1:3" x14ac:dyDescent="0.25">
      <c r="A135" s="3" t="s">
        <v>1008</v>
      </c>
      <c r="B135" s="6">
        <v>253</v>
      </c>
      <c r="C135" s="3">
        <v>2025</v>
      </c>
    </row>
    <row r="136" spans="1:3" x14ac:dyDescent="0.25">
      <c r="A136" s="3" t="s">
        <v>1011</v>
      </c>
      <c r="B136" s="6">
        <v>254</v>
      </c>
      <c r="C136" s="3">
        <v>2025</v>
      </c>
    </row>
    <row r="137" spans="1:3" x14ac:dyDescent="0.25">
      <c r="A137" s="3" t="s">
        <v>1010</v>
      </c>
      <c r="B137" s="6">
        <v>255</v>
      </c>
      <c r="C137" s="3">
        <v>2025</v>
      </c>
    </row>
  </sheetData>
  <phoneticPr fontId="10" type="noConversion"/>
  <pageMargins left="0.94488188976377963" right="0.55118110236220474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41"/>
  <sheetViews>
    <sheetView workbookViewId="0">
      <pane xSplit="18" ySplit="2" topLeftCell="S15" activePane="bottomRight" state="frozen"/>
      <selection pane="topRight" activeCell="S1" sqref="S1"/>
      <selection pane="bottomLeft" activeCell="A3" sqref="A3"/>
      <selection pane="bottomRight" activeCell="S31" sqref="S31"/>
    </sheetView>
  </sheetViews>
  <sheetFormatPr defaultRowHeight="12.5" x14ac:dyDescent="0.25"/>
  <cols>
    <col min="2" max="18" width="3.6328125" hidden="1" customWidth="1"/>
    <col min="19" max="19" width="5.36328125" customWidth="1"/>
    <col min="20" max="20" width="4.54296875" customWidth="1"/>
    <col min="21" max="21" width="4.36328125" customWidth="1"/>
    <col min="22" max="22" width="6.453125" customWidth="1"/>
    <col min="23" max="23" width="3.6328125" customWidth="1"/>
    <col min="24" max="24" width="4.36328125" customWidth="1"/>
    <col min="25" max="25" width="3.6328125" customWidth="1"/>
    <col min="26" max="26" width="3.54296875" customWidth="1"/>
    <col min="27" max="27" width="4.6328125" customWidth="1"/>
    <col min="28" max="28" width="4.36328125" customWidth="1"/>
    <col min="29" max="29" width="3.36328125" customWidth="1"/>
  </cols>
  <sheetData>
    <row r="1" spans="1:32" ht="15.5" x14ac:dyDescent="0.35">
      <c r="A1" s="8" t="s">
        <v>169</v>
      </c>
      <c r="B1" s="2"/>
      <c r="C1" s="2"/>
      <c r="E1" s="3"/>
      <c r="F1" s="3"/>
      <c r="G1" s="3" t="s">
        <v>170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W1" s="3" t="s">
        <v>57</v>
      </c>
      <c r="X1" s="3"/>
      <c r="Y1" s="3"/>
      <c r="Z1" s="3"/>
      <c r="AB1" s="3"/>
      <c r="AC1" s="3"/>
    </row>
    <row r="2" spans="1:32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5" t="s">
        <v>0</v>
      </c>
      <c r="T2" s="5" t="s">
        <v>1</v>
      </c>
      <c r="U2" s="5" t="s">
        <v>2</v>
      </c>
      <c r="V2" s="5" t="s">
        <v>3</v>
      </c>
      <c r="W2" s="3"/>
      <c r="X2" s="5" t="s">
        <v>54</v>
      </c>
      <c r="Y2" s="5" t="s">
        <v>4</v>
      </c>
      <c r="Z2" s="5" t="s">
        <v>5</v>
      </c>
      <c r="AA2" s="3" t="s">
        <v>6</v>
      </c>
      <c r="AB2" s="3" t="s">
        <v>342</v>
      </c>
      <c r="AC2" s="3"/>
    </row>
    <row r="3" spans="1:32" x14ac:dyDescent="0.25">
      <c r="A3" s="3" t="s">
        <v>10</v>
      </c>
      <c r="B3" s="3">
        <v>0</v>
      </c>
      <c r="C3" s="3">
        <v>18</v>
      </c>
      <c r="D3" s="3">
        <v>2</v>
      </c>
      <c r="E3" s="3">
        <v>16</v>
      </c>
      <c r="F3" s="3">
        <v>0</v>
      </c>
      <c r="G3" s="6">
        <v>10</v>
      </c>
      <c r="H3" s="6">
        <v>21</v>
      </c>
      <c r="I3" s="3">
        <v>1</v>
      </c>
      <c r="J3" s="3">
        <v>0</v>
      </c>
      <c r="K3" s="3"/>
      <c r="L3" s="3"/>
      <c r="M3" s="3"/>
      <c r="N3" s="3"/>
      <c r="O3" s="3"/>
      <c r="P3" s="3"/>
      <c r="Q3" s="3"/>
      <c r="R3" s="3"/>
      <c r="S3" s="3">
        <f t="shared" ref="S3:S23" si="0">SUM(B3:R3)</f>
        <v>68</v>
      </c>
      <c r="T3" s="3">
        <f t="shared" ref="T3:T23" si="1">COUNT(B3:R3)</f>
        <v>9</v>
      </c>
      <c r="U3" s="3">
        <v>2</v>
      </c>
      <c r="V3" s="4">
        <f t="shared" ref="V3:V23" si="2">S3/(T3-U3)</f>
        <v>9.7142857142857135</v>
      </c>
      <c r="W3" s="3"/>
      <c r="X3" s="3"/>
      <c r="Y3" s="3"/>
      <c r="Z3" s="3"/>
      <c r="AA3" s="3">
        <v>6</v>
      </c>
      <c r="AB3" s="3">
        <f t="shared" ref="AB3:AB23" si="3">T3+AA3</f>
        <v>15</v>
      </c>
      <c r="AC3" s="6">
        <v>30</v>
      </c>
      <c r="AE3" s="3"/>
      <c r="AF3" s="6"/>
    </row>
    <row r="4" spans="1:32" x14ac:dyDescent="0.25">
      <c r="A4" s="3" t="s">
        <v>11</v>
      </c>
      <c r="B4" s="3">
        <v>34</v>
      </c>
      <c r="C4" s="3">
        <v>12</v>
      </c>
      <c r="D4" s="3">
        <v>0</v>
      </c>
      <c r="E4" s="6">
        <v>0</v>
      </c>
      <c r="F4" s="3">
        <v>29</v>
      </c>
      <c r="G4" s="3">
        <v>9</v>
      </c>
      <c r="H4" s="3">
        <v>20</v>
      </c>
      <c r="I4" s="3">
        <v>4</v>
      </c>
      <c r="J4" s="6">
        <v>3</v>
      </c>
      <c r="K4" s="3">
        <v>8</v>
      </c>
      <c r="L4" s="3"/>
      <c r="M4" s="3"/>
      <c r="N4" s="3"/>
      <c r="O4" s="3"/>
      <c r="P4" s="3"/>
      <c r="Q4" s="3"/>
      <c r="R4" s="3"/>
      <c r="S4" s="3">
        <f t="shared" si="0"/>
        <v>119</v>
      </c>
      <c r="T4" s="3">
        <f t="shared" si="1"/>
        <v>10</v>
      </c>
      <c r="U4" s="3">
        <v>2</v>
      </c>
      <c r="V4" s="4">
        <f t="shared" si="2"/>
        <v>14.875</v>
      </c>
      <c r="W4" s="3"/>
      <c r="X4" s="3"/>
      <c r="Y4" s="3"/>
      <c r="Z4" s="3">
        <v>2</v>
      </c>
      <c r="AA4" s="3">
        <v>0</v>
      </c>
      <c r="AB4" s="3">
        <f t="shared" si="3"/>
        <v>10</v>
      </c>
      <c r="AC4" s="6">
        <v>63</v>
      </c>
      <c r="AE4" s="3"/>
      <c r="AF4" s="6"/>
    </row>
    <row r="5" spans="1:32" x14ac:dyDescent="0.25">
      <c r="A5" s="3" t="s">
        <v>171</v>
      </c>
      <c r="B5" s="6">
        <v>2</v>
      </c>
      <c r="C5" s="3">
        <v>12</v>
      </c>
      <c r="D5" s="3"/>
      <c r="E5" s="6"/>
      <c r="F5" s="3"/>
      <c r="G5" s="3"/>
      <c r="H5" s="3"/>
      <c r="I5" s="3"/>
      <c r="J5" s="6"/>
      <c r="K5" s="3"/>
      <c r="L5" s="3"/>
      <c r="M5" s="3"/>
      <c r="N5" s="3"/>
      <c r="O5" s="3"/>
      <c r="P5" s="3"/>
      <c r="Q5" s="3"/>
      <c r="R5" s="3"/>
      <c r="S5" s="3">
        <f t="shared" si="0"/>
        <v>14</v>
      </c>
      <c r="T5" s="3">
        <f t="shared" si="1"/>
        <v>2</v>
      </c>
      <c r="U5" s="3">
        <v>1</v>
      </c>
      <c r="V5" s="4">
        <f t="shared" si="2"/>
        <v>14</v>
      </c>
      <c r="W5" s="3"/>
      <c r="X5" s="3"/>
      <c r="Y5" s="3"/>
      <c r="Z5" s="3"/>
      <c r="AA5" s="3">
        <v>7</v>
      </c>
      <c r="AB5" s="3">
        <f t="shared" si="3"/>
        <v>9</v>
      </c>
      <c r="AC5" s="6">
        <v>45</v>
      </c>
      <c r="AE5" s="3"/>
      <c r="AF5" s="6"/>
    </row>
    <row r="6" spans="1:32" x14ac:dyDescent="0.25">
      <c r="A6" s="3" t="s">
        <v>12</v>
      </c>
      <c r="B6" s="3">
        <v>1</v>
      </c>
      <c r="C6" s="3">
        <v>14</v>
      </c>
      <c r="D6" s="3">
        <v>9</v>
      </c>
      <c r="E6" s="6">
        <v>5</v>
      </c>
      <c r="F6" s="6">
        <v>4</v>
      </c>
      <c r="G6" s="3">
        <v>0</v>
      </c>
      <c r="H6" s="3">
        <v>2</v>
      </c>
      <c r="I6" s="6">
        <v>1</v>
      </c>
      <c r="J6" s="3">
        <v>16</v>
      </c>
      <c r="K6" s="3"/>
      <c r="L6" s="3"/>
      <c r="M6" s="3"/>
      <c r="N6" s="3"/>
      <c r="O6" s="3"/>
      <c r="P6" s="3"/>
      <c r="Q6" s="3"/>
      <c r="R6" s="3"/>
      <c r="S6" s="3">
        <f t="shared" si="0"/>
        <v>52</v>
      </c>
      <c r="T6" s="3">
        <f t="shared" si="1"/>
        <v>9</v>
      </c>
      <c r="U6" s="3">
        <v>3</v>
      </c>
      <c r="V6" s="4">
        <f t="shared" si="2"/>
        <v>8.6666666666666661</v>
      </c>
      <c r="W6" s="3"/>
      <c r="X6" s="3"/>
      <c r="Y6" s="3"/>
      <c r="Z6" s="3"/>
      <c r="AA6" s="3">
        <v>3</v>
      </c>
      <c r="AB6" s="3">
        <f t="shared" si="3"/>
        <v>12</v>
      </c>
      <c r="AC6" s="6">
        <v>4</v>
      </c>
      <c r="AE6" s="3"/>
      <c r="AF6" s="6"/>
    </row>
    <row r="7" spans="1:32" x14ac:dyDescent="0.25">
      <c r="A7" s="3" t="s">
        <v>79</v>
      </c>
      <c r="B7" s="3">
        <v>27</v>
      </c>
      <c r="C7" s="3">
        <v>27</v>
      </c>
      <c r="D7" s="3">
        <v>18</v>
      </c>
      <c r="E7" s="3">
        <v>5</v>
      </c>
      <c r="F7" s="6"/>
      <c r="G7" s="3"/>
      <c r="H7" s="3"/>
      <c r="I7" s="6"/>
      <c r="J7" s="3"/>
      <c r="K7" s="3"/>
      <c r="L7" s="3"/>
      <c r="M7" s="3"/>
      <c r="N7" s="3"/>
      <c r="O7" s="3"/>
      <c r="P7" s="3"/>
      <c r="Q7" s="3"/>
      <c r="R7" s="3"/>
      <c r="S7" s="3">
        <f t="shared" si="0"/>
        <v>77</v>
      </c>
      <c r="T7" s="3">
        <f t="shared" si="1"/>
        <v>4</v>
      </c>
      <c r="U7" s="3"/>
      <c r="V7" s="4">
        <f t="shared" si="2"/>
        <v>19.25</v>
      </c>
      <c r="W7" s="3"/>
      <c r="X7" s="3"/>
      <c r="Y7" s="3"/>
      <c r="Z7" s="3">
        <v>2</v>
      </c>
      <c r="AA7" s="3">
        <v>2</v>
      </c>
      <c r="AB7" s="3">
        <f t="shared" si="3"/>
        <v>6</v>
      </c>
      <c r="AC7" s="6">
        <v>59</v>
      </c>
      <c r="AE7" s="3"/>
      <c r="AF7" s="6"/>
    </row>
    <row r="8" spans="1:32" x14ac:dyDescent="0.25">
      <c r="A8" s="3" t="s">
        <v>34</v>
      </c>
      <c r="B8" s="3">
        <v>0</v>
      </c>
      <c r="C8" s="6">
        <v>42</v>
      </c>
      <c r="D8" s="3">
        <v>4</v>
      </c>
      <c r="E8" s="3">
        <v>22</v>
      </c>
      <c r="F8" s="3">
        <v>8</v>
      </c>
      <c r="G8" s="3">
        <v>23</v>
      </c>
      <c r="H8" s="3">
        <v>0</v>
      </c>
      <c r="I8" s="3">
        <v>70</v>
      </c>
      <c r="J8" s="3">
        <v>7</v>
      </c>
      <c r="K8" s="3">
        <v>11</v>
      </c>
      <c r="L8" s="3">
        <v>56</v>
      </c>
      <c r="M8" s="3">
        <v>14</v>
      </c>
      <c r="N8" s="3">
        <v>39</v>
      </c>
      <c r="O8" s="3">
        <v>25</v>
      </c>
      <c r="P8" s="3">
        <v>8</v>
      </c>
      <c r="Q8" s="3"/>
      <c r="R8" s="3"/>
      <c r="S8" s="3">
        <f t="shared" si="0"/>
        <v>329</v>
      </c>
      <c r="T8" s="3">
        <f t="shared" si="1"/>
        <v>15</v>
      </c>
      <c r="U8" s="3">
        <v>1</v>
      </c>
      <c r="V8" s="4">
        <f t="shared" si="2"/>
        <v>23.5</v>
      </c>
      <c r="W8" s="3"/>
      <c r="X8" s="3"/>
      <c r="Y8" s="3">
        <v>2</v>
      </c>
      <c r="Z8" s="3">
        <v>3</v>
      </c>
      <c r="AA8" s="3">
        <v>0</v>
      </c>
      <c r="AB8" s="3">
        <f t="shared" si="3"/>
        <v>15</v>
      </c>
      <c r="AC8" s="6">
        <v>56</v>
      </c>
      <c r="AE8" s="3"/>
      <c r="AF8" s="6"/>
    </row>
    <row r="9" spans="1:32" x14ac:dyDescent="0.25">
      <c r="A9" s="3" t="s">
        <v>173</v>
      </c>
      <c r="B9" s="3">
        <v>15</v>
      </c>
      <c r="C9" s="3">
        <v>1</v>
      </c>
      <c r="D9" s="6">
        <v>44</v>
      </c>
      <c r="E9" s="3">
        <v>6</v>
      </c>
      <c r="F9" s="3">
        <v>3</v>
      </c>
      <c r="G9" s="3">
        <v>8</v>
      </c>
      <c r="H9" s="3">
        <v>2</v>
      </c>
      <c r="I9" s="3"/>
      <c r="J9" s="3"/>
      <c r="K9" s="3"/>
      <c r="L9" s="3"/>
      <c r="M9" s="3"/>
      <c r="N9" s="3"/>
      <c r="O9" s="3"/>
      <c r="P9" s="3"/>
      <c r="Q9" s="3"/>
      <c r="R9" s="3"/>
      <c r="S9" s="3">
        <f t="shared" si="0"/>
        <v>79</v>
      </c>
      <c r="T9" s="3">
        <f t="shared" si="1"/>
        <v>7</v>
      </c>
      <c r="U9" s="3">
        <v>1</v>
      </c>
      <c r="V9" s="4">
        <f t="shared" si="2"/>
        <v>13.166666666666666</v>
      </c>
      <c r="W9" s="3"/>
      <c r="X9" s="3"/>
      <c r="Y9" s="3"/>
      <c r="Z9" s="3">
        <v>1</v>
      </c>
      <c r="AA9" s="3">
        <v>0</v>
      </c>
      <c r="AB9" s="3">
        <f t="shared" si="3"/>
        <v>7</v>
      </c>
      <c r="AC9" s="6">
        <v>29</v>
      </c>
      <c r="AE9" s="3"/>
      <c r="AF9" s="6"/>
    </row>
    <row r="10" spans="1:32" x14ac:dyDescent="0.25">
      <c r="A10" s="3" t="s">
        <v>14</v>
      </c>
      <c r="B10" s="3">
        <v>25</v>
      </c>
      <c r="C10" s="6">
        <v>43</v>
      </c>
      <c r="D10" s="3">
        <v>17</v>
      </c>
      <c r="E10" s="3">
        <v>21</v>
      </c>
      <c r="F10" s="6">
        <v>8</v>
      </c>
      <c r="G10" s="3">
        <v>7</v>
      </c>
      <c r="H10" s="3">
        <v>1</v>
      </c>
      <c r="I10" s="3">
        <v>8</v>
      </c>
      <c r="J10" s="3"/>
      <c r="K10" s="3"/>
      <c r="L10" s="3"/>
      <c r="M10" s="3"/>
      <c r="N10" s="3"/>
      <c r="O10" s="3"/>
      <c r="P10" s="3"/>
      <c r="Q10" s="3"/>
      <c r="R10" s="3"/>
      <c r="S10" s="3">
        <f t="shared" si="0"/>
        <v>130</v>
      </c>
      <c r="T10" s="3">
        <f t="shared" si="1"/>
        <v>8</v>
      </c>
      <c r="U10" s="3">
        <v>2</v>
      </c>
      <c r="V10" s="4">
        <f t="shared" si="2"/>
        <v>21.666666666666668</v>
      </c>
      <c r="W10" s="3"/>
      <c r="X10" s="3"/>
      <c r="Y10" s="3"/>
      <c r="Z10" s="3">
        <v>2</v>
      </c>
      <c r="AA10" s="3">
        <v>3</v>
      </c>
      <c r="AB10" s="3">
        <f t="shared" si="3"/>
        <v>11</v>
      </c>
      <c r="AC10" s="6">
        <v>46</v>
      </c>
      <c r="AE10" s="3"/>
      <c r="AF10" s="6"/>
    </row>
    <row r="11" spans="1:32" x14ac:dyDescent="0.25">
      <c r="A11" s="3" t="s">
        <v>172</v>
      </c>
      <c r="B11" s="3">
        <v>27</v>
      </c>
      <c r="C11" s="3">
        <v>3</v>
      </c>
      <c r="D11" s="3">
        <v>3</v>
      </c>
      <c r="E11" s="3">
        <v>6</v>
      </c>
      <c r="F11" s="3">
        <v>23</v>
      </c>
      <c r="G11" s="6">
        <v>8</v>
      </c>
      <c r="H11" s="3">
        <v>15</v>
      </c>
      <c r="I11" s="3">
        <v>14</v>
      </c>
      <c r="J11" s="3">
        <v>19</v>
      </c>
      <c r="K11" s="3">
        <v>28</v>
      </c>
      <c r="L11" s="3"/>
      <c r="M11" s="3"/>
      <c r="N11" s="3"/>
      <c r="O11" s="3"/>
      <c r="P11" s="3"/>
      <c r="Q11" s="3"/>
      <c r="R11" s="3"/>
      <c r="S11" s="3">
        <f t="shared" si="0"/>
        <v>146</v>
      </c>
      <c r="T11" s="3">
        <f t="shared" si="1"/>
        <v>10</v>
      </c>
      <c r="U11" s="3">
        <v>1</v>
      </c>
      <c r="V11" s="4">
        <f t="shared" si="2"/>
        <v>16.222222222222221</v>
      </c>
      <c r="W11" s="3"/>
      <c r="X11" s="3"/>
      <c r="Y11" s="3"/>
      <c r="Z11" s="3">
        <v>2</v>
      </c>
      <c r="AA11" s="3">
        <v>2</v>
      </c>
      <c r="AB11" s="3">
        <f t="shared" si="3"/>
        <v>12</v>
      </c>
      <c r="AC11" s="6">
        <v>11</v>
      </c>
      <c r="AE11" s="3"/>
      <c r="AF11" s="6"/>
    </row>
    <row r="12" spans="1:32" x14ac:dyDescent="0.25">
      <c r="A12" s="3" t="s">
        <v>16</v>
      </c>
      <c r="B12" s="6">
        <v>0</v>
      </c>
      <c r="C12" s="3">
        <v>2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>
        <f t="shared" si="0"/>
        <v>2</v>
      </c>
      <c r="T12" s="3">
        <f t="shared" si="1"/>
        <v>2</v>
      </c>
      <c r="U12" s="3">
        <v>1</v>
      </c>
      <c r="V12" s="4">
        <f t="shared" si="2"/>
        <v>2</v>
      </c>
      <c r="W12" s="3"/>
      <c r="X12" s="3"/>
      <c r="Y12" s="3"/>
      <c r="Z12" s="3"/>
      <c r="AA12" s="3">
        <v>3</v>
      </c>
      <c r="AB12" s="3">
        <f t="shared" si="3"/>
        <v>5</v>
      </c>
      <c r="AC12" s="6">
        <v>66</v>
      </c>
      <c r="AE12" s="3"/>
      <c r="AF12" s="6"/>
    </row>
    <row r="13" spans="1:32" x14ac:dyDescent="0.25">
      <c r="A13" s="3" t="s">
        <v>50</v>
      </c>
      <c r="B13" s="3">
        <v>9</v>
      </c>
      <c r="C13" s="3">
        <v>6</v>
      </c>
      <c r="D13" s="3">
        <v>0</v>
      </c>
      <c r="E13" s="3">
        <v>23</v>
      </c>
      <c r="F13" s="3">
        <v>11</v>
      </c>
      <c r="G13" s="3">
        <v>1</v>
      </c>
      <c r="H13" s="3">
        <v>9</v>
      </c>
      <c r="I13" s="3">
        <v>0</v>
      </c>
      <c r="J13" s="3">
        <v>16</v>
      </c>
      <c r="K13" s="3">
        <v>1</v>
      </c>
      <c r="L13" s="3">
        <v>33</v>
      </c>
      <c r="M13" s="6">
        <v>45</v>
      </c>
      <c r="N13" s="3"/>
      <c r="O13" s="3"/>
      <c r="P13" s="3"/>
      <c r="Q13" s="3"/>
      <c r="R13" s="3"/>
      <c r="S13" s="3">
        <f t="shared" si="0"/>
        <v>154</v>
      </c>
      <c r="T13" s="3">
        <f t="shared" si="1"/>
        <v>12</v>
      </c>
      <c r="U13" s="3">
        <v>1</v>
      </c>
      <c r="V13" s="4">
        <f t="shared" si="2"/>
        <v>14</v>
      </c>
      <c r="W13" s="3"/>
      <c r="X13" s="3"/>
      <c r="Y13" s="3"/>
      <c r="Z13" s="3">
        <v>2</v>
      </c>
      <c r="AA13" s="3">
        <v>2</v>
      </c>
      <c r="AB13" s="3">
        <f t="shared" si="3"/>
        <v>14</v>
      </c>
      <c r="AC13" s="6">
        <v>57</v>
      </c>
      <c r="AE13" s="3"/>
      <c r="AF13" s="6"/>
    </row>
    <row r="14" spans="1:32" x14ac:dyDescent="0.25">
      <c r="A14" s="3" t="s">
        <v>174</v>
      </c>
      <c r="B14" s="6">
        <v>0</v>
      </c>
      <c r="C14" s="3">
        <v>0</v>
      </c>
      <c r="D14" s="3">
        <v>0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>
        <f t="shared" si="0"/>
        <v>0</v>
      </c>
      <c r="T14" s="3">
        <f t="shared" si="1"/>
        <v>3</v>
      </c>
      <c r="U14" s="3">
        <v>1</v>
      </c>
      <c r="V14" s="4">
        <f t="shared" si="2"/>
        <v>0</v>
      </c>
      <c r="W14" s="3"/>
      <c r="X14" s="3"/>
      <c r="Y14" s="3"/>
      <c r="Z14" s="3"/>
      <c r="AA14" s="3">
        <v>8</v>
      </c>
      <c r="AB14" s="3">
        <f t="shared" si="3"/>
        <v>11</v>
      </c>
      <c r="AC14" s="6">
        <v>10</v>
      </c>
      <c r="AE14" s="3"/>
      <c r="AF14" s="6"/>
    </row>
    <row r="15" spans="1:32" x14ac:dyDescent="0.25">
      <c r="A15" s="3" t="s">
        <v>18</v>
      </c>
      <c r="B15" s="3">
        <v>3</v>
      </c>
      <c r="C15" s="3">
        <v>0</v>
      </c>
      <c r="D15" s="3">
        <v>6</v>
      </c>
      <c r="E15" s="3">
        <v>7</v>
      </c>
      <c r="F15" s="6">
        <v>8</v>
      </c>
      <c r="G15" s="6">
        <v>22</v>
      </c>
      <c r="H15" s="3">
        <v>8</v>
      </c>
      <c r="I15" s="3">
        <v>17</v>
      </c>
      <c r="J15" s="6">
        <v>2</v>
      </c>
      <c r="K15" s="6">
        <v>6</v>
      </c>
      <c r="L15" s="3">
        <v>0</v>
      </c>
      <c r="M15" s="6">
        <v>0</v>
      </c>
      <c r="N15" s="3"/>
      <c r="O15" s="3"/>
      <c r="P15" s="3"/>
      <c r="Q15" s="3"/>
      <c r="R15" s="3"/>
      <c r="S15" s="3">
        <f t="shared" si="0"/>
        <v>79</v>
      </c>
      <c r="T15" s="3">
        <f t="shared" si="1"/>
        <v>12</v>
      </c>
      <c r="U15" s="3">
        <v>5</v>
      </c>
      <c r="V15" s="4">
        <f t="shared" si="2"/>
        <v>11.285714285714286</v>
      </c>
      <c r="W15" s="3"/>
      <c r="X15" s="3"/>
      <c r="Y15" s="3"/>
      <c r="Z15" s="3"/>
      <c r="AA15" s="3">
        <v>2</v>
      </c>
      <c r="AB15" s="3">
        <f t="shared" si="3"/>
        <v>14</v>
      </c>
      <c r="AC15" s="6">
        <v>52</v>
      </c>
      <c r="AE15" s="3"/>
      <c r="AF15" s="6"/>
    </row>
    <row r="16" spans="1:32" x14ac:dyDescent="0.25">
      <c r="A16" s="3" t="s">
        <v>19</v>
      </c>
      <c r="B16" s="3">
        <v>2</v>
      </c>
      <c r="C16" s="3">
        <v>0</v>
      </c>
      <c r="D16" s="3">
        <v>0</v>
      </c>
      <c r="E16" s="3">
        <v>20</v>
      </c>
      <c r="F16" s="3">
        <v>0</v>
      </c>
      <c r="G16" s="3">
        <v>5</v>
      </c>
      <c r="H16" s="3">
        <v>2</v>
      </c>
      <c r="I16" s="3">
        <v>0</v>
      </c>
      <c r="J16" s="3">
        <v>0</v>
      </c>
      <c r="K16" s="3"/>
      <c r="L16" s="3"/>
      <c r="M16" s="3"/>
      <c r="N16" s="3"/>
      <c r="O16" s="3"/>
      <c r="P16" s="3"/>
      <c r="Q16" s="3"/>
      <c r="R16" s="3"/>
      <c r="S16" s="3">
        <f t="shared" si="0"/>
        <v>29</v>
      </c>
      <c r="T16" s="3">
        <f t="shared" si="1"/>
        <v>9</v>
      </c>
      <c r="U16" s="3">
        <v>0</v>
      </c>
      <c r="V16" s="4">
        <f t="shared" si="2"/>
        <v>3.2222222222222223</v>
      </c>
      <c r="W16" s="3"/>
      <c r="X16" s="3"/>
      <c r="Y16" s="3"/>
      <c r="Z16" s="3"/>
      <c r="AA16" s="3">
        <v>5</v>
      </c>
      <c r="AB16" s="3">
        <f t="shared" si="3"/>
        <v>14</v>
      </c>
      <c r="AC16" s="6">
        <v>8</v>
      </c>
      <c r="AE16" s="3"/>
      <c r="AF16" s="6"/>
    </row>
    <row r="17" spans="1:32" x14ac:dyDescent="0.25">
      <c r="A17" s="3" t="s">
        <v>163</v>
      </c>
      <c r="B17" s="6">
        <v>2</v>
      </c>
      <c r="C17" s="3">
        <v>5</v>
      </c>
      <c r="D17" s="3">
        <v>16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>
        <f t="shared" si="0"/>
        <v>23</v>
      </c>
      <c r="T17" s="3">
        <f t="shared" si="1"/>
        <v>3</v>
      </c>
      <c r="U17" s="3">
        <v>1</v>
      </c>
      <c r="V17" s="4">
        <f t="shared" si="2"/>
        <v>11.5</v>
      </c>
      <c r="W17" s="3"/>
      <c r="X17" s="3"/>
      <c r="Y17" s="3"/>
      <c r="Z17" s="3"/>
      <c r="AA17" s="3">
        <v>5</v>
      </c>
      <c r="AB17" s="3">
        <f t="shared" si="3"/>
        <v>8</v>
      </c>
      <c r="AC17" s="6">
        <v>7</v>
      </c>
      <c r="AE17" s="6"/>
      <c r="AF17" s="6"/>
    </row>
    <row r="18" spans="1:32" x14ac:dyDescent="0.25">
      <c r="A18" s="3" t="s">
        <v>164</v>
      </c>
      <c r="B18" s="6">
        <v>1</v>
      </c>
      <c r="C18" s="3">
        <v>26</v>
      </c>
      <c r="D18" s="3">
        <v>8</v>
      </c>
      <c r="E18" s="3">
        <v>0</v>
      </c>
      <c r="F18" s="3">
        <v>3</v>
      </c>
      <c r="G18" s="6">
        <v>2</v>
      </c>
      <c r="H18" s="6">
        <v>6</v>
      </c>
      <c r="I18" s="3">
        <v>5</v>
      </c>
      <c r="J18" s="3">
        <v>10</v>
      </c>
      <c r="K18" s="3">
        <v>0</v>
      </c>
      <c r="L18" s="3">
        <v>6</v>
      </c>
      <c r="M18" s="3">
        <v>0</v>
      </c>
      <c r="N18" s="6">
        <v>0</v>
      </c>
      <c r="O18" s="3"/>
      <c r="P18" s="3"/>
      <c r="Q18" s="3"/>
      <c r="R18" s="3"/>
      <c r="S18" s="3">
        <f t="shared" si="0"/>
        <v>67</v>
      </c>
      <c r="T18" s="3">
        <f t="shared" si="1"/>
        <v>13</v>
      </c>
      <c r="U18" s="3">
        <v>4</v>
      </c>
      <c r="V18" s="4">
        <f t="shared" si="2"/>
        <v>7.4444444444444446</v>
      </c>
      <c r="W18" s="3"/>
      <c r="X18" s="3"/>
      <c r="Y18" s="3"/>
      <c r="Z18" s="3">
        <v>1</v>
      </c>
      <c r="AA18" s="3">
        <v>3</v>
      </c>
      <c r="AB18" s="3">
        <f t="shared" si="3"/>
        <v>16</v>
      </c>
      <c r="AC18" s="6">
        <v>53</v>
      </c>
      <c r="AE18" s="3"/>
      <c r="AF18" s="6"/>
    </row>
    <row r="19" spans="1:32" x14ac:dyDescent="0.25">
      <c r="A19" s="3" t="s">
        <v>52</v>
      </c>
      <c r="B19" s="3">
        <v>6</v>
      </c>
      <c r="C19" s="3">
        <v>8</v>
      </c>
      <c r="D19" s="3">
        <v>23</v>
      </c>
      <c r="E19" s="3">
        <v>4</v>
      </c>
      <c r="F19" s="3">
        <v>1</v>
      </c>
      <c r="G19" s="3">
        <v>2</v>
      </c>
      <c r="H19" s="3">
        <v>0</v>
      </c>
      <c r="I19" s="3">
        <v>7</v>
      </c>
      <c r="J19" s="3">
        <v>0</v>
      </c>
      <c r="K19" s="3">
        <v>0</v>
      </c>
      <c r="L19" s="3">
        <v>16</v>
      </c>
      <c r="M19" s="3">
        <v>6</v>
      </c>
      <c r="N19" s="3"/>
      <c r="O19" s="3"/>
      <c r="P19" s="3"/>
      <c r="Q19" s="3"/>
      <c r="R19" s="3"/>
      <c r="S19" s="3">
        <f t="shared" si="0"/>
        <v>73</v>
      </c>
      <c r="T19" s="3">
        <f t="shared" si="1"/>
        <v>12</v>
      </c>
      <c r="U19" s="3">
        <v>0</v>
      </c>
      <c r="V19" s="4">
        <f t="shared" si="2"/>
        <v>6.083333333333333</v>
      </c>
      <c r="W19" s="3"/>
      <c r="X19" s="3"/>
      <c r="Y19" s="3"/>
      <c r="Z19" s="3"/>
      <c r="AA19" s="3">
        <v>1</v>
      </c>
      <c r="AB19" s="3">
        <f t="shared" si="3"/>
        <v>13</v>
      </c>
      <c r="AC19" s="6">
        <v>1</v>
      </c>
      <c r="AE19" s="3"/>
      <c r="AF19" s="6"/>
    </row>
    <row r="20" spans="1:32" x14ac:dyDescent="0.25">
      <c r="A20" s="3" t="s">
        <v>20</v>
      </c>
      <c r="B20" s="3">
        <v>7</v>
      </c>
      <c r="C20" s="3">
        <v>4</v>
      </c>
      <c r="D20" s="6">
        <v>49</v>
      </c>
      <c r="E20" s="3">
        <v>16</v>
      </c>
      <c r="F20" s="3">
        <v>6</v>
      </c>
      <c r="G20" s="3">
        <v>0</v>
      </c>
      <c r="H20" s="3">
        <v>19</v>
      </c>
      <c r="I20" s="3">
        <v>5</v>
      </c>
      <c r="J20" s="6">
        <v>4</v>
      </c>
      <c r="K20" s="3">
        <v>44</v>
      </c>
      <c r="L20" s="3">
        <v>0</v>
      </c>
      <c r="M20" s="6">
        <v>25</v>
      </c>
      <c r="N20" s="3">
        <v>1</v>
      </c>
      <c r="O20" s="3">
        <v>1</v>
      </c>
      <c r="P20" s="3">
        <v>0</v>
      </c>
      <c r="Q20" s="3">
        <v>0</v>
      </c>
      <c r="R20" s="3"/>
      <c r="S20" s="3">
        <f t="shared" si="0"/>
        <v>181</v>
      </c>
      <c r="T20" s="3">
        <f t="shared" si="1"/>
        <v>16</v>
      </c>
      <c r="U20" s="3">
        <v>3</v>
      </c>
      <c r="V20" s="4">
        <f t="shared" si="2"/>
        <v>13.923076923076923</v>
      </c>
      <c r="W20" s="3"/>
      <c r="X20" s="3"/>
      <c r="Y20" s="3"/>
      <c r="Z20" s="3">
        <v>3</v>
      </c>
      <c r="AA20" s="3">
        <v>1</v>
      </c>
      <c r="AB20" s="3">
        <f t="shared" si="3"/>
        <v>17</v>
      </c>
      <c r="AC20" s="6">
        <v>58</v>
      </c>
      <c r="AE20" s="3"/>
      <c r="AF20" s="6"/>
    </row>
    <row r="21" spans="1:32" x14ac:dyDescent="0.25">
      <c r="A21" s="3" t="s">
        <v>21</v>
      </c>
      <c r="B21" s="3">
        <v>23</v>
      </c>
      <c r="C21" s="6">
        <v>13</v>
      </c>
      <c r="D21" s="3">
        <v>34</v>
      </c>
      <c r="E21" s="3">
        <v>4</v>
      </c>
      <c r="F21" s="3">
        <v>3</v>
      </c>
      <c r="G21" s="3">
        <v>1</v>
      </c>
      <c r="H21" s="3">
        <v>14</v>
      </c>
      <c r="I21" s="3">
        <v>8</v>
      </c>
      <c r="J21" s="3">
        <v>16</v>
      </c>
      <c r="K21" s="3">
        <v>4</v>
      </c>
      <c r="L21" s="3">
        <v>2</v>
      </c>
      <c r="M21" s="6">
        <v>4</v>
      </c>
      <c r="N21" s="3">
        <v>39</v>
      </c>
      <c r="O21" s="3">
        <v>3</v>
      </c>
      <c r="P21" s="3">
        <v>2</v>
      </c>
      <c r="Q21" s="3"/>
      <c r="R21" s="3"/>
      <c r="S21" s="3">
        <f t="shared" si="0"/>
        <v>170</v>
      </c>
      <c r="T21" s="3">
        <f t="shared" si="1"/>
        <v>15</v>
      </c>
      <c r="U21" s="3">
        <v>2</v>
      </c>
      <c r="V21" s="4">
        <f t="shared" si="2"/>
        <v>13.076923076923077</v>
      </c>
      <c r="W21" s="3"/>
      <c r="X21" s="3"/>
      <c r="Y21" s="3"/>
      <c r="Z21" s="3">
        <v>2</v>
      </c>
      <c r="AA21" s="3">
        <v>4</v>
      </c>
      <c r="AB21" s="3">
        <f t="shared" si="3"/>
        <v>19</v>
      </c>
      <c r="AC21" s="6">
        <v>60</v>
      </c>
      <c r="AE21" s="3"/>
      <c r="AF21" s="6"/>
    </row>
    <row r="22" spans="1:32" x14ac:dyDescent="0.25">
      <c r="A22" s="3" t="s">
        <v>165</v>
      </c>
      <c r="B22" s="3">
        <v>81</v>
      </c>
      <c r="C22" s="3">
        <v>2</v>
      </c>
      <c r="D22" s="6">
        <v>3</v>
      </c>
      <c r="E22" s="3">
        <v>13</v>
      </c>
      <c r="F22" s="3">
        <v>13</v>
      </c>
      <c r="G22" s="3"/>
      <c r="H22" s="3"/>
      <c r="I22" s="3"/>
      <c r="J22" s="3"/>
      <c r="K22" s="3"/>
      <c r="L22" s="3"/>
      <c r="M22" s="6"/>
      <c r="N22" s="3"/>
      <c r="O22" s="3"/>
      <c r="P22" s="3"/>
      <c r="Q22" s="3"/>
      <c r="R22" s="3"/>
      <c r="S22" s="3">
        <f t="shared" si="0"/>
        <v>112</v>
      </c>
      <c r="T22" s="3">
        <f t="shared" si="1"/>
        <v>5</v>
      </c>
      <c r="U22" s="3">
        <v>1</v>
      </c>
      <c r="V22" s="4">
        <f t="shared" si="2"/>
        <v>28</v>
      </c>
      <c r="W22" s="3"/>
      <c r="X22" s="3"/>
      <c r="Y22" s="3">
        <v>1</v>
      </c>
      <c r="Z22" s="3"/>
      <c r="AA22" s="3">
        <v>1</v>
      </c>
      <c r="AB22" s="3">
        <f t="shared" si="3"/>
        <v>6</v>
      </c>
      <c r="AC22" s="6">
        <v>27</v>
      </c>
      <c r="AE22" s="3"/>
      <c r="AF22" s="6"/>
    </row>
    <row r="23" spans="1:32" x14ac:dyDescent="0.25">
      <c r="A23" s="3" t="s">
        <v>209</v>
      </c>
      <c r="B23" s="3">
        <v>1</v>
      </c>
      <c r="C23" s="3">
        <v>5</v>
      </c>
      <c r="D23" s="3">
        <v>0</v>
      </c>
      <c r="E23" s="6">
        <v>1</v>
      </c>
      <c r="F23" s="3">
        <v>2</v>
      </c>
      <c r="G23" s="6">
        <v>1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>
        <f t="shared" si="0"/>
        <v>10</v>
      </c>
      <c r="T23" s="3">
        <f t="shared" si="1"/>
        <v>6</v>
      </c>
      <c r="U23" s="3">
        <v>2</v>
      </c>
      <c r="V23" s="4">
        <f t="shared" si="2"/>
        <v>2.5</v>
      </c>
      <c r="W23" s="3"/>
      <c r="X23" s="3"/>
      <c r="Y23" s="3"/>
      <c r="Z23" s="3"/>
      <c r="AA23" s="3">
        <v>2</v>
      </c>
      <c r="AB23" s="3">
        <f t="shared" si="3"/>
        <v>8</v>
      </c>
      <c r="AC23" s="6">
        <v>61</v>
      </c>
      <c r="AE23" s="3"/>
      <c r="AF23" s="6"/>
    </row>
    <row r="24" spans="1:32" x14ac:dyDescent="0.25">
      <c r="A24" s="6" t="s">
        <v>42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4"/>
      <c r="W24" s="3"/>
      <c r="X24" s="3"/>
      <c r="Y24" s="3"/>
      <c r="Z24" s="3"/>
      <c r="AA24" s="3"/>
      <c r="AB24" s="3"/>
      <c r="AC24" s="6"/>
      <c r="AE24" s="3"/>
      <c r="AF24" s="6"/>
    </row>
    <row r="25" spans="1:32" x14ac:dyDescent="0.25">
      <c r="A25" s="3" t="s">
        <v>175</v>
      </c>
      <c r="B25" s="6">
        <v>10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>
        <f t="shared" ref="S25:S30" si="4">SUM(B25:R25)</f>
        <v>10</v>
      </c>
      <c r="T25" s="3">
        <f t="shared" ref="T25:T30" si="5">COUNT(B25:R25)</f>
        <v>1</v>
      </c>
      <c r="U25" s="3">
        <v>1</v>
      </c>
      <c r="V25" s="4"/>
      <c r="W25" s="3"/>
      <c r="X25" s="3"/>
      <c r="Y25" s="3"/>
      <c r="Z25" s="3"/>
      <c r="AA25" s="3"/>
      <c r="AB25" s="3">
        <f t="shared" ref="AB25:AB30" si="6">T25+AA25</f>
        <v>1</v>
      </c>
      <c r="AC25" s="6">
        <v>62</v>
      </c>
      <c r="AE25" s="3"/>
      <c r="AF25" s="6"/>
    </row>
    <row r="26" spans="1:32" x14ac:dyDescent="0.25">
      <c r="A26" s="3" t="s">
        <v>176</v>
      </c>
      <c r="B26" s="6">
        <v>11</v>
      </c>
      <c r="C26" s="3">
        <v>15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>
        <f t="shared" si="4"/>
        <v>26</v>
      </c>
      <c r="T26" s="3">
        <f t="shared" si="5"/>
        <v>2</v>
      </c>
      <c r="U26" s="3">
        <v>1</v>
      </c>
      <c r="V26" s="4"/>
      <c r="W26" s="3"/>
      <c r="X26" s="3"/>
      <c r="Y26" s="3"/>
      <c r="Z26" s="3"/>
      <c r="AA26" s="3"/>
      <c r="AB26" s="3">
        <f t="shared" si="6"/>
        <v>2</v>
      </c>
      <c r="AC26" s="6">
        <v>51</v>
      </c>
      <c r="AE26" s="3"/>
      <c r="AF26" s="6"/>
    </row>
    <row r="27" spans="1:32" x14ac:dyDescent="0.25">
      <c r="A27" s="3" t="s">
        <v>177</v>
      </c>
      <c r="B27" s="3">
        <v>1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>
        <f t="shared" si="4"/>
        <v>1</v>
      </c>
      <c r="T27" s="3">
        <f t="shared" si="5"/>
        <v>1</v>
      </c>
      <c r="U27" s="3">
        <v>0</v>
      </c>
      <c r="V27" s="4"/>
      <c r="W27" s="3"/>
      <c r="X27" s="3"/>
      <c r="Y27" s="3"/>
      <c r="Z27" s="3"/>
      <c r="AA27" s="3"/>
      <c r="AB27" s="3">
        <f t="shared" si="6"/>
        <v>1</v>
      </c>
      <c r="AC27" s="6">
        <v>64</v>
      </c>
      <c r="AE27" s="3"/>
      <c r="AF27" s="6"/>
    </row>
    <row r="28" spans="1:32" x14ac:dyDescent="0.25">
      <c r="A28" s="3" t="s">
        <v>13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>
        <f t="shared" si="4"/>
        <v>0</v>
      </c>
      <c r="T28" s="3">
        <f t="shared" si="5"/>
        <v>0</v>
      </c>
      <c r="U28" s="3">
        <v>0</v>
      </c>
      <c r="V28" s="4"/>
      <c r="W28" s="3"/>
      <c r="X28" s="3"/>
      <c r="Y28" s="3"/>
      <c r="Z28" s="3"/>
      <c r="AA28" s="3">
        <v>1</v>
      </c>
      <c r="AB28" s="3">
        <f t="shared" si="6"/>
        <v>1</v>
      </c>
      <c r="AC28" s="6">
        <v>65</v>
      </c>
      <c r="AE28" s="3"/>
      <c r="AF28" s="6"/>
    </row>
    <row r="29" spans="1:32" x14ac:dyDescent="0.25">
      <c r="A29" s="3" t="s">
        <v>178</v>
      </c>
      <c r="B29" s="6">
        <v>29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>
        <f t="shared" si="4"/>
        <v>29</v>
      </c>
      <c r="T29" s="3">
        <f t="shared" si="5"/>
        <v>1</v>
      </c>
      <c r="U29" s="3">
        <v>1</v>
      </c>
      <c r="V29" s="4"/>
      <c r="W29" s="3"/>
      <c r="X29" s="3"/>
      <c r="Y29" s="3"/>
      <c r="Z29" s="3"/>
      <c r="AA29" s="3"/>
      <c r="AB29" s="3">
        <f t="shared" si="6"/>
        <v>1</v>
      </c>
      <c r="AC29" s="6">
        <v>67</v>
      </c>
      <c r="AE29" s="3"/>
      <c r="AF29" s="6"/>
    </row>
    <row r="30" spans="1:32" x14ac:dyDescent="0.25">
      <c r="A30" s="3" t="s">
        <v>179</v>
      </c>
      <c r="B30" s="3">
        <v>0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>
        <f t="shared" si="4"/>
        <v>0</v>
      </c>
      <c r="T30" s="3">
        <f t="shared" si="5"/>
        <v>1</v>
      </c>
      <c r="U30" s="3">
        <v>0</v>
      </c>
      <c r="V30" s="4"/>
      <c r="W30" s="3"/>
      <c r="X30" s="3"/>
      <c r="Y30" s="3"/>
      <c r="Z30" s="3"/>
      <c r="AA30" s="3"/>
      <c r="AB30" s="3">
        <f t="shared" si="6"/>
        <v>1</v>
      </c>
      <c r="AC30" s="6">
        <v>49</v>
      </c>
      <c r="AE30" s="3"/>
      <c r="AF30" s="6"/>
    </row>
    <row r="31" spans="1:32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>
        <f>SUM(S3:S30)</f>
        <v>1980</v>
      </c>
      <c r="T31" s="3">
        <f>SUM(T3:T30)</f>
        <v>188</v>
      </c>
      <c r="U31" s="3">
        <f>SUM(U3:U30)</f>
        <v>37</v>
      </c>
      <c r="V31" s="4">
        <f>S31/(T31-U31)</f>
        <v>13.112582781456954</v>
      </c>
      <c r="W31" s="3"/>
      <c r="X31" s="3"/>
      <c r="Y31" s="3">
        <f>SUM(Y3:Y30)</f>
        <v>3</v>
      </c>
      <c r="Z31" s="3">
        <f>SUM(Z3:Z30)</f>
        <v>20</v>
      </c>
      <c r="AA31" s="3">
        <f>SUM(AA3:AA30)</f>
        <v>61</v>
      </c>
      <c r="AB31" s="3">
        <f>SUM(AB3:AB30)</f>
        <v>249</v>
      </c>
      <c r="AC31" s="3"/>
      <c r="AE31" s="3"/>
      <c r="AF31" s="6"/>
    </row>
    <row r="32" spans="1:32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</row>
    <row r="33" spans="1:29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</row>
    <row r="34" spans="1:29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T34" s="6" t="s">
        <v>26</v>
      </c>
      <c r="U34" s="3"/>
      <c r="V34" s="3"/>
      <c r="W34" s="3"/>
      <c r="X34" s="3"/>
      <c r="Y34" s="3"/>
      <c r="Z34" s="3"/>
      <c r="AA34" s="3"/>
      <c r="AB34" s="3"/>
      <c r="AC34" s="3"/>
    </row>
    <row r="35" spans="1:29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U35" s="5" t="s">
        <v>180</v>
      </c>
      <c r="V35" s="5">
        <v>81</v>
      </c>
      <c r="W35" s="3" t="s">
        <v>147</v>
      </c>
      <c r="Z35" s="3" t="s">
        <v>134</v>
      </c>
      <c r="AA35" s="3"/>
      <c r="AB35" s="3"/>
      <c r="AC35" s="3"/>
    </row>
    <row r="36" spans="1:29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U36" s="5" t="s">
        <v>34</v>
      </c>
      <c r="V36" s="5">
        <v>70</v>
      </c>
      <c r="W36" s="3" t="s">
        <v>181</v>
      </c>
      <c r="Z36" s="3" t="s">
        <v>182</v>
      </c>
      <c r="AA36" s="3"/>
      <c r="AB36" s="3"/>
      <c r="AC36" s="3"/>
    </row>
    <row r="37" spans="1:29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U37" s="5" t="s">
        <v>34</v>
      </c>
      <c r="V37" s="5">
        <v>56</v>
      </c>
      <c r="W37" s="3" t="s">
        <v>92</v>
      </c>
      <c r="Z37" s="3" t="s">
        <v>113</v>
      </c>
      <c r="AA37" s="3"/>
      <c r="AB37" s="3"/>
      <c r="AC37" s="3"/>
    </row>
    <row r="38" spans="1:29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U38" s="5"/>
      <c r="V38" s="5"/>
      <c r="W38" s="3"/>
      <c r="Z38" s="3"/>
      <c r="AA38" s="3"/>
      <c r="AB38" s="3"/>
      <c r="AC38" s="3"/>
    </row>
    <row r="39" spans="1:29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U39" s="5"/>
      <c r="V39" s="5"/>
      <c r="W39" s="3"/>
      <c r="Z39" s="3"/>
      <c r="AA39" s="3"/>
      <c r="AB39" s="3"/>
      <c r="AC39" s="3"/>
    </row>
    <row r="40" spans="1:29" x14ac:dyDescent="0.25">
      <c r="T40" s="1"/>
      <c r="U40" s="5"/>
      <c r="V40" s="3"/>
      <c r="W40" s="3"/>
      <c r="X40" s="3"/>
      <c r="Y40" s="3"/>
      <c r="Z40" s="3"/>
    </row>
    <row r="41" spans="1:29" x14ac:dyDescent="0.25">
      <c r="T41" s="1"/>
      <c r="U41" s="5"/>
      <c r="V41" s="3"/>
      <c r="W41" s="3"/>
      <c r="X41" s="3"/>
      <c r="Y41" s="3"/>
      <c r="Z41" s="3"/>
    </row>
  </sheetData>
  <phoneticPr fontId="10" type="noConversion"/>
  <pageMargins left="1.1417322834645669" right="0.74803149606299213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Q44"/>
  <sheetViews>
    <sheetView workbookViewId="0">
      <pane xSplit="31" ySplit="2" topLeftCell="AF21" activePane="bottomRight" state="frozen"/>
      <selection pane="topRight" activeCell="AF1" sqref="AF1"/>
      <selection pane="bottomLeft" activeCell="A3" sqref="A3"/>
      <selection pane="bottomRight" activeCell="AF34" sqref="AF34"/>
    </sheetView>
  </sheetViews>
  <sheetFormatPr defaultRowHeight="12.5" x14ac:dyDescent="0.25"/>
  <cols>
    <col min="2" max="31" width="3.6328125" hidden="1" customWidth="1"/>
    <col min="32" max="32" width="4.453125" customWidth="1"/>
    <col min="33" max="33" width="4" customWidth="1"/>
    <col min="34" max="34" width="3.453125" customWidth="1"/>
    <col min="35" max="35" width="5.54296875" customWidth="1"/>
    <col min="36" max="36" width="3.453125" customWidth="1"/>
    <col min="37" max="37" width="4.54296875" customWidth="1"/>
    <col min="38" max="38" width="3.54296875" customWidth="1"/>
    <col min="39" max="39" width="3.36328125" customWidth="1"/>
    <col min="40" max="40" width="3.6328125" customWidth="1"/>
    <col min="41" max="43" width="4.36328125" customWidth="1"/>
  </cols>
  <sheetData>
    <row r="1" spans="1:43" ht="15.5" x14ac:dyDescent="0.35">
      <c r="A1" s="8" t="s">
        <v>146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J1" s="3"/>
      <c r="AK1" s="3" t="s">
        <v>57</v>
      </c>
      <c r="AL1" s="3"/>
      <c r="AM1" s="3"/>
      <c r="AN1" s="3"/>
      <c r="AO1" s="3"/>
      <c r="AP1" s="3"/>
      <c r="AQ1" s="3"/>
    </row>
    <row r="2" spans="1:43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 t="s">
        <v>0</v>
      </c>
      <c r="AG2" s="3" t="s">
        <v>1</v>
      </c>
      <c r="AH2" s="3" t="s">
        <v>2</v>
      </c>
      <c r="AI2" s="5" t="s">
        <v>3</v>
      </c>
      <c r="AJ2" s="3"/>
      <c r="AK2" s="5" t="s">
        <v>54</v>
      </c>
      <c r="AL2" s="5" t="s">
        <v>4</v>
      </c>
      <c r="AM2" s="5" t="s">
        <v>5</v>
      </c>
      <c r="AN2" s="3" t="s">
        <v>6</v>
      </c>
      <c r="AO2" s="3" t="s">
        <v>342</v>
      </c>
      <c r="AP2" s="3"/>
      <c r="AQ2" s="3"/>
    </row>
    <row r="3" spans="1:43" x14ac:dyDescent="0.25">
      <c r="A3" s="3" t="s">
        <v>8</v>
      </c>
      <c r="B3" s="3">
        <v>3</v>
      </c>
      <c r="C3" s="3">
        <v>14</v>
      </c>
      <c r="D3" s="3">
        <v>1</v>
      </c>
      <c r="E3" s="6">
        <v>16</v>
      </c>
      <c r="F3" s="3">
        <v>0</v>
      </c>
      <c r="G3" s="6">
        <v>10</v>
      </c>
      <c r="H3" s="3">
        <v>43</v>
      </c>
      <c r="I3" s="6">
        <v>66</v>
      </c>
      <c r="J3" s="6">
        <v>66</v>
      </c>
      <c r="K3" s="6">
        <v>2</v>
      </c>
      <c r="L3" s="3">
        <v>26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>
        <f>SUM(B3:AE3)</f>
        <v>247</v>
      </c>
      <c r="AG3" s="3">
        <f>COUNT(B3:AE3)</f>
        <v>11</v>
      </c>
      <c r="AH3" s="3">
        <v>5</v>
      </c>
      <c r="AI3" s="4">
        <f t="shared" ref="AI3:AI24" si="0">AF3/(AG3-AH3)</f>
        <v>41.166666666666664</v>
      </c>
      <c r="AJ3" s="3"/>
      <c r="AK3" s="3"/>
      <c r="AL3" s="3">
        <v>2</v>
      </c>
      <c r="AM3" s="3">
        <v>2</v>
      </c>
      <c r="AN3" s="3">
        <v>1</v>
      </c>
      <c r="AO3" s="3">
        <f t="shared" ref="AO3:AO23" si="1">AG3+AN3</f>
        <v>12</v>
      </c>
      <c r="AP3" s="6">
        <v>69</v>
      </c>
      <c r="AQ3" s="6"/>
    </row>
    <row r="4" spans="1:43" x14ac:dyDescent="0.25">
      <c r="A4" s="3" t="s">
        <v>10</v>
      </c>
      <c r="B4" s="3">
        <v>18</v>
      </c>
      <c r="C4" s="3">
        <v>1</v>
      </c>
      <c r="D4" s="3">
        <v>7</v>
      </c>
      <c r="E4" s="6">
        <v>7</v>
      </c>
      <c r="F4" s="6">
        <v>3</v>
      </c>
      <c r="G4" s="6">
        <v>2</v>
      </c>
      <c r="H4" s="3">
        <v>11</v>
      </c>
      <c r="I4" s="3">
        <v>4</v>
      </c>
      <c r="J4" s="6">
        <v>12</v>
      </c>
      <c r="K4" s="3">
        <v>0</v>
      </c>
      <c r="L4" s="3">
        <v>1</v>
      </c>
      <c r="M4" s="3">
        <v>7</v>
      </c>
      <c r="N4" s="3">
        <v>15</v>
      </c>
      <c r="O4" s="3">
        <v>6</v>
      </c>
      <c r="P4" s="3">
        <v>0</v>
      </c>
      <c r="Q4" s="6">
        <v>17</v>
      </c>
      <c r="R4" s="3">
        <v>14</v>
      </c>
      <c r="S4" s="3">
        <v>10</v>
      </c>
      <c r="T4" s="3">
        <v>53</v>
      </c>
      <c r="U4" s="3">
        <v>2</v>
      </c>
      <c r="V4" s="6">
        <v>18</v>
      </c>
      <c r="W4" s="3"/>
      <c r="X4" s="3"/>
      <c r="Y4" s="3"/>
      <c r="Z4" s="3"/>
      <c r="AA4" s="3"/>
      <c r="AB4" s="3"/>
      <c r="AC4" s="3"/>
      <c r="AD4" s="3"/>
      <c r="AE4" s="3"/>
      <c r="AF4" s="3">
        <f t="shared" ref="AF4:AF19" si="2">SUM(B4:AE4)</f>
        <v>208</v>
      </c>
      <c r="AG4" s="3">
        <f t="shared" ref="AG4:AG23" si="3">COUNT(B4:AE4)</f>
        <v>21</v>
      </c>
      <c r="AH4" s="3">
        <v>6</v>
      </c>
      <c r="AI4" s="4">
        <f t="shared" si="0"/>
        <v>13.866666666666667</v>
      </c>
      <c r="AJ4" s="3"/>
      <c r="AK4" s="3"/>
      <c r="AL4" s="3">
        <v>1</v>
      </c>
      <c r="AM4" s="3"/>
      <c r="AN4" s="3">
        <v>8</v>
      </c>
      <c r="AO4" s="3">
        <f t="shared" si="1"/>
        <v>29</v>
      </c>
      <c r="AP4" s="6">
        <v>30</v>
      </c>
      <c r="AQ4" s="6"/>
    </row>
    <row r="5" spans="1:43" x14ac:dyDescent="0.25">
      <c r="A5" s="3" t="s">
        <v>11</v>
      </c>
      <c r="B5" s="3">
        <v>0</v>
      </c>
      <c r="C5" s="3">
        <v>54</v>
      </c>
      <c r="D5" s="3">
        <v>5</v>
      </c>
      <c r="E5" s="3">
        <v>0</v>
      </c>
      <c r="F5" s="3">
        <v>10</v>
      </c>
      <c r="G5" s="3">
        <v>12</v>
      </c>
      <c r="H5" s="3">
        <v>35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>
        <f t="shared" si="2"/>
        <v>116</v>
      </c>
      <c r="AG5" s="3">
        <f t="shared" si="3"/>
        <v>7</v>
      </c>
      <c r="AH5" s="3">
        <v>0</v>
      </c>
      <c r="AI5" s="4">
        <f t="shared" si="0"/>
        <v>16.571428571428573</v>
      </c>
      <c r="AJ5" s="3"/>
      <c r="AK5" s="3"/>
      <c r="AL5" s="3">
        <v>1</v>
      </c>
      <c r="AM5" s="3">
        <v>1</v>
      </c>
      <c r="AN5" s="3">
        <v>0</v>
      </c>
      <c r="AO5" s="3">
        <f t="shared" si="1"/>
        <v>7</v>
      </c>
      <c r="AP5" s="6">
        <v>63</v>
      </c>
      <c r="AQ5" s="6"/>
    </row>
    <row r="6" spans="1:43" x14ac:dyDescent="0.25">
      <c r="A6" s="3" t="s">
        <v>12</v>
      </c>
      <c r="B6" s="3">
        <v>9</v>
      </c>
      <c r="C6" s="6">
        <v>1</v>
      </c>
      <c r="D6" s="3">
        <v>0</v>
      </c>
      <c r="E6" s="3">
        <v>4</v>
      </c>
      <c r="F6" s="3">
        <v>0</v>
      </c>
      <c r="G6" s="3">
        <v>8</v>
      </c>
      <c r="H6" s="3">
        <v>0</v>
      </c>
      <c r="I6" s="3">
        <v>4</v>
      </c>
      <c r="J6" s="3">
        <v>0</v>
      </c>
      <c r="K6" s="3">
        <v>0</v>
      </c>
      <c r="L6" s="3">
        <v>0</v>
      </c>
      <c r="M6" s="6">
        <v>6</v>
      </c>
      <c r="N6" s="3">
        <v>11</v>
      </c>
      <c r="O6" s="3">
        <v>2</v>
      </c>
      <c r="P6" s="6">
        <v>21</v>
      </c>
      <c r="Q6" s="3">
        <v>3</v>
      </c>
      <c r="R6" s="3">
        <v>4</v>
      </c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>
        <f t="shared" si="2"/>
        <v>73</v>
      </c>
      <c r="AG6" s="3">
        <f t="shared" si="3"/>
        <v>17</v>
      </c>
      <c r="AH6" s="3">
        <v>3</v>
      </c>
      <c r="AI6" s="4">
        <f t="shared" si="0"/>
        <v>5.2142857142857144</v>
      </c>
      <c r="AJ6" s="3"/>
      <c r="AK6" s="3"/>
      <c r="AL6" s="3"/>
      <c r="AM6" s="3"/>
      <c r="AN6" s="3">
        <v>5</v>
      </c>
      <c r="AO6" s="3">
        <f t="shared" si="1"/>
        <v>22</v>
      </c>
      <c r="AP6" s="6">
        <v>4</v>
      </c>
      <c r="AQ6" s="6"/>
    </row>
    <row r="7" spans="1:43" x14ac:dyDescent="0.25">
      <c r="A7" s="3" t="s">
        <v>34</v>
      </c>
      <c r="B7" s="3">
        <v>28</v>
      </c>
      <c r="C7" s="3">
        <v>12</v>
      </c>
      <c r="D7" s="6">
        <v>6</v>
      </c>
      <c r="E7" s="3">
        <v>9</v>
      </c>
      <c r="F7" s="6">
        <v>9</v>
      </c>
      <c r="G7" s="3">
        <v>13</v>
      </c>
      <c r="H7" s="3">
        <v>0</v>
      </c>
      <c r="I7" s="3">
        <v>7</v>
      </c>
      <c r="J7" s="3">
        <v>11</v>
      </c>
      <c r="K7" s="3">
        <v>0</v>
      </c>
      <c r="L7" s="3">
        <v>37</v>
      </c>
      <c r="M7" s="3">
        <v>20</v>
      </c>
      <c r="N7" s="3">
        <v>0</v>
      </c>
      <c r="O7" s="3">
        <v>2</v>
      </c>
      <c r="P7" s="3">
        <v>4</v>
      </c>
      <c r="Q7" s="6">
        <v>33</v>
      </c>
      <c r="R7" s="3">
        <v>11</v>
      </c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>
        <f t="shared" si="2"/>
        <v>202</v>
      </c>
      <c r="AG7" s="3">
        <f t="shared" si="3"/>
        <v>17</v>
      </c>
      <c r="AH7" s="3">
        <v>3</v>
      </c>
      <c r="AI7" s="4">
        <f t="shared" si="0"/>
        <v>14.428571428571429</v>
      </c>
      <c r="AJ7" s="3"/>
      <c r="AK7" s="3"/>
      <c r="AL7" s="3"/>
      <c r="AM7" s="3">
        <v>3</v>
      </c>
      <c r="AN7" s="3">
        <v>3</v>
      </c>
      <c r="AO7" s="3">
        <f t="shared" si="1"/>
        <v>20</v>
      </c>
      <c r="AP7" s="6">
        <v>56</v>
      </c>
      <c r="AQ7" s="6"/>
    </row>
    <row r="8" spans="1:43" x14ac:dyDescent="0.25">
      <c r="A8" s="3" t="s">
        <v>13</v>
      </c>
      <c r="B8" s="3">
        <v>1</v>
      </c>
      <c r="C8" s="6">
        <v>11</v>
      </c>
      <c r="D8" s="3">
        <v>3</v>
      </c>
      <c r="E8" s="3">
        <v>30</v>
      </c>
      <c r="F8" s="3">
        <v>0</v>
      </c>
      <c r="G8" s="3">
        <v>6</v>
      </c>
      <c r="H8" s="3">
        <v>11</v>
      </c>
      <c r="I8" s="3">
        <v>4</v>
      </c>
      <c r="J8" s="3">
        <v>0</v>
      </c>
      <c r="K8" s="3">
        <v>4</v>
      </c>
      <c r="L8" s="3">
        <v>5</v>
      </c>
      <c r="M8" s="3">
        <v>0</v>
      </c>
      <c r="N8" s="3">
        <v>0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>
        <f t="shared" si="2"/>
        <v>75</v>
      </c>
      <c r="AG8" s="3">
        <f t="shared" si="3"/>
        <v>13</v>
      </c>
      <c r="AH8" s="3">
        <v>1</v>
      </c>
      <c r="AI8" s="4">
        <f t="shared" si="0"/>
        <v>6.25</v>
      </c>
      <c r="AJ8" s="3"/>
      <c r="AK8" s="3"/>
      <c r="AL8" s="3"/>
      <c r="AM8" s="3">
        <v>1</v>
      </c>
      <c r="AN8" s="3">
        <v>1</v>
      </c>
      <c r="AO8" s="3">
        <f t="shared" si="1"/>
        <v>14</v>
      </c>
      <c r="AP8" s="6">
        <v>65</v>
      </c>
      <c r="AQ8" s="6"/>
    </row>
    <row r="9" spans="1:43" x14ac:dyDescent="0.25">
      <c r="A9" s="3" t="s">
        <v>14</v>
      </c>
      <c r="B9" s="3">
        <v>23</v>
      </c>
      <c r="C9" s="3">
        <v>2</v>
      </c>
      <c r="D9" s="3">
        <v>1</v>
      </c>
      <c r="E9" s="6">
        <v>39</v>
      </c>
      <c r="F9" s="3">
        <v>29</v>
      </c>
      <c r="G9" s="6">
        <v>2</v>
      </c>
      <c r="H9" s="3">
        <v>14</v>
      </c>
      <c r="I9" s="3">
        <v>3</v>
      </c>
      <c r="J9" s="3">
        <v>21</v>
      </c>
      <c r="K9" s="3">
        <v>16</v>
      </c>
      <c r="L9" s="3">
        <v>32</v>
      </c>
      <c r="M9" s="3">
        <v>18</v>
      </c>
      <c r="N9" s="6">
        <v>13</v>
      </c>
      <c r="O9" s="3">
        <v>6</v>
      </c>
      <c r="P9" s="6">
        <v>0</v>
      </c>
      <c r="Q9" s="3">
        <v>2</v>
      </c>
      <c r="R9" s="3">
        <v>1</v>
      </c>
      <c r="S9" s="3">
        <v>2</v>
      </c>
      <c r="T9" s="6">
        <v>19</v>
      </c>
      <c r="U9" s="3">
        <v>4</v>
      </c>
      <c r="V9" s="3"/>
      <c r="W9" s="3"/>
      <c r="X9" s="3"/>
      <c r="Y9" s="3"/>
      <c r="Z9" s="3"/>
      <c r="AA9" s="3"/>
      <c r="AB9" s="3"/>
      <c r="AC9" s="3"/>
      <c r="AD9" s="3"/>
      <c r="AE9" s="3"/>
      <c r="AF9" s="3">
        <f t="shared" si="2"/>
        <v>247</v>
      </c>
      <c r="AG9" s="3">
        <f t="shared" si="3"/>
        <v>20</v>
      </c>
      <c r="AH9" s="3">
        <v>5</v>
      </c>
      <c r="AI9" s="4">
        <f t="shared" si="0"/>
        <v>16.466666666666665</v>
      </c>
      <c r="AJ9" s="3"/>
      <c r="AK9" s="3"/>
      <c r="AL9" s="3"/>
      <c r="AM9" s="3">
        <v>3</v>
      </c>
      <c r="AN9" s="3">
        <v>8</v>
      </c>
      <c r="AO9" s="3">
        <f t="shared" si="1"/>
        <v>28</v>
      </c>
      <c r="AP9" s="6">
        <v>46</v>
      </c>
      <c r="AQ9" s="6"/>
    </row>
    <row r="10" spans="1:43" x14ac:dyDescent="0.25">
      <c r="A10" s="3" t="s">
        <v>15</v>
      </c>
      <c r="B10" s="3">
        <v>22</v>
      </c>
      <c r="C10" s="3">
        <v>0</v>
      </c>
      <c r="D10" s="3">
        <v>8</v>
      </c>
      <c r="E10" s="6">
        <v>27</v>
      </c>
      <c r="F10" s="3">
        <v>1</v>
      </c>
      <c r="G10" s="6">
        <v>49</v>
      </c>
      <c r="H10" s="3">
        <v>7</v>
      </c>
      <c r="I10" s="3">
        <v>15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>
        <f t="shared" si="2"/>
        <v>129</v>
      </c>
      <c r="AG10" s="3">
        <f t="shared" si="3"/>
        <v>8</v>
      </c>
      <c r="AH10" s="3">
        <v>2</v>
      </c>
      <c r="AI10" s="4">
        <f t="shared" si="0"/>
        <v>21.5</v>
      </c>
      <c r="AJ10" s="3"/>
      <c r="AK10" s="3"/>
      <c r="AL10" s="3"/>
      <c r="AM10" s="3">
        <v>2</v>
      </c>
      <c r="AN10" s="3">
        <v>1</v>
      </c>
      <c r="AO10" s="3">
        <f t="shared" si="1"/>
        <v>9</v>
      </c>
      <c r="AP10" s="6">
        <v>72</v>
      </c>
      <c r="AQ10" s="6"/>
    </row>
    <row r="11" spans="1:43" x14ac:dyDescent="0.25">
      <c r="A11" s="3" t="s">
        <v>16</v>
      </c>
      <c r="B11" s="3">
        <v>28</v>
      </c>
      <c r="C11" s="3">
        <v>1</v>
      </c>
      <c r="D11" s="3">
        <v>0</v>
      </c>
      <c r="E11" s="6">
        <v>5</v>
      </c>
      <c r="F11" s="6">
        <v>4</v>
      </c>
      <c r="G11" s="3">
        <v>0</v>
      </c>
      <c r="H11" s="3">
        <v>67</v>
      </c>
      <c r="I11" s="3">
        <v>6</v>
      </c>
      <c r="J11" s="3">
        <v>18</v>
      </c>
      <c r="K11" s="3">
        <v>9</v>
      </c>
      <c r="L11" s="3">
        <v>18</v>
      </c>
      <c r="M11" s="3">
        <v>0</v>
      </c>
      <c r="N11" s="3">
        <v>0</v>
      </c>
      <c r="O11" s="3">
        <v>6</v>
      </c>
      <c r="P11" s="6">
        <v>3</v>
      </c>
      <c r="Q11" s="3">
        <v>1</v>
      </c>
      <c r="R11" s="6">
        <v>10</v>
      </c>
      <c r="S11" s="3">
        <v>0</v>
      </c>
      <c r="T11" s="3">
        <v>5</v>
      </c>
      <c r="U11" s="3">
        <v>6</v>
      </c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>
        <f t="shared" si="2"/>
        <v>187</v>
      </c>
      <c r="AG11" s="3">
        <f t="shared" si="3"/>
        <v>20</v>
      </c>
      <c r="AH11" s="3">
        <v>4</v>
      </c>
      <c r="AI11" s="4">
        <f t="shared" si="0"/>
        <v>11.6875</v>
      </c>
      <c r="AJ11" s="3"/>
      <c r="AK11" s="3"/>
      <c r="AL11" s="3">
        <v>1</v>
      </c>
      <c r="AM11" s="3">
        <v>1</v>
      </c>
      <c r="AN11" s="3">
        <v>7</v>
      </c>
      <c r="AO11" s="3">
        <f t="shared" si="1"/>
        <v>27</v>
      </c>
      <c r="AP11" s="6">
        <v>66</v>
      </c>
      <c r="AQ11" s="6"/>
    </row>
    <row r="12" spans="1:43" x14ac:dyDescent="0.25">
      <c r="A12" s="3" t="s">
        <v>161</v>
      </c>
      <c r="B12" s="3">
        <v>4</v>
      </c>
      <c r="C12" s="3">
        <v>0</v>
      </c>
      <c r="D12" s="3">
        <v>45</v>
      </c>
      <c r="E12" s="3">
        <v>0</v>
      </c>
      <c r="F12" s="3">
        <v>52</v>
      </c>
      <c r="G12" s="3">
        <v>36</v>
      </c>
      <c r="H12" s="3">
        <v>1</v>
      </c>
      <c r="I12" s="3">
        <v>0</v>
      </c>
      <c r="J12" s="6">
        <v>3</v>
      </c>
      <c r="K12" s="3">
        <v>7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>
        <f t="shared" si="2"/>
        <v>148</v>
      </c>
      <c r="AG12" s="3">
        <f t="shared" si="3"/>
        <v>10</v>
      </c>
      <c r="AH12" s="3">
        <v>1</v>
      </c>
      <c r="AI12" s="4">
        <f t="shared" si="0"/>
        <v>16.444444444444443</v>
      </c>
      <c r="AJ12" s="3"/>
      <c r="AK12" s="3"/>
      <c r="AL12" s="3">
        <v>1</v>
      </c>
      <c r="AM12" s="3">
        <v>2</v>
      </c>
      <c r="AN12" s="3">
        <v>2</v>
      </c>
      <c r="AO12" s="3">
        <f t="shared" si="1"/>
        <v>12</v>
      </c>
      <c r="AP12" s="6">
        <v>71</v>
      </c>
      <c r="AQ12" s="6"/>
    </row>
    <row r="13" spans="1:43" x14ac:dyDescent="0.25">
      <c r="A13" s="3" t="s">
        <v>50</v>
      </c>
      <c r="B13" s="3">
        <v>15</v>
      </c>
      <c r="C13" s="3">
        <v>5</v>
      </c>
      <c r="D13" s="3">
        <v>0</v>
      </c>
      <c r="E13" s="3">
        <v>4</v>
      </c>
      <c r="F13" s="3">
        <v>23</v>
      </c>
      <c r="G13" s="3">
        <v>5</v>
      </c>
      <c r="H13" s="3">
        <v>14</v>
      </c>
      <c r="I13" s="3">
        <v>2</v>
      </c>
      <c r="J13" s="3">
        <v>12</v>
      </c>
      <c r="K13" s="3">
        <v>1</v>
      </c>
      <c r="L13" s="3">
        <v>2</v>
      </c>
      <c r="M13" s="3">
        <v>11</v>
      </c>
      <c r="N13" s="6">
        <v>0</v>
      </c>
      <c r="O13" s="3">
        <v>1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>
        <f t="shared" si="2"/>
        <v>95</v>
      </c>
      <c r="AG13" s="3">
        <f t="shared" si="3"/>
        <v>14</v>
      </c>
      <c r="AH13" s="3">
        <v>1</v>
      </c>
      <c r="AI13" s="4">
        <f t="shared" si="0"/>
        <v>7.3076923076923075</v>
      </c>
      <c r="AJ13" s="3"/>
      <c r="AK13" s="3"/>
      <c r="AL13" s="3"/>
      <c r="AM13" s="3"/>
      <c r="AN13" s="3">
        <v>8</v>
      </c>
      <c r="AO13" s="3">
        <f t="shared" si="1"/>
        <v>22</v>
      </c>
      <c r="AP13" s="6">
        <v>57</v>
      </c>
      <c r="AQ13" s="6"/>
    </row>
    <row r="14" spans="1:43" x14ac:dyDescent="0.25">
      <c r="A14" s="3" t="s">
        <v>18</v>
      </c>
      <c r="B14" s="3">
        <v>3</v>
      </c>
      <c r="C14" s="6">
        <v>13</v>
      </c>
      <c r="D14" s="3">
        <v>4</v>
      </c>
      <c r="E14" s="3">
        <v>5</v>
      </c>
      <c r="F14" s="6">
        <v>17</v>
      </c>
      <c r="G14" s="6">
        <v>3</v>
      </c>
      <c r="H14" s="6">
        <v>28</v>
      </c>
      <c r="I14" s="3">
        <v>3</v>
      </c>
      <c r="J14" s="6">
        <v>16</v>
      </c>
      <c r="K14" s="6">
        <v>5</v>
      </c>
      <c r="L14" s="3">
        <v>12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>
        <f t="shared" si="2"/>
        <v>109</v>
      </c>
      <c r="AG14" s="3">
        <f t="shared" si="3"/>
        <v>11</v>
      </c>
      <c r="AH14" s="3">
        <v>6</v>
      </c>
      <c r="AI14" s="4">
        <f t="shared" si="0"/>
        <v>21.8</v>
      </c>
      <c r="AJ14" s="3"/>
      <c r="AK14" s="3"/>
      <c r="AL14" s="3"/>
      <c r="AM14" s="3">
        <v>1</v>
      </c>
      <c r="AN14" s="3">
        <v>4</v>
      </c>
      <c r="AO14" s="3">
        <f t="shared" si="1"/>
        <v>15</v>
      </c>
      <c r="AP14" s="6">
        <v>52</v>
      </c>
      <c r="AQ14" s="6"/>
    </row>
    <row r="15" spans="1:43" x14ac:dyDescent="0.25">
      <c r="A15" s="3" t="s">
        <v>19</v>
      </c>
      <c r="B15" s="3">
        <v>0</v>
      </c>
      <c r="C15" s="6">
        <v>8</v>
      </c>
      <c r="D15" s="3">
        <v>2</v>
      </c>
      <c r="E15" s="3">
        <v>2</v>
      </c>
      <c r="F15" s="3">
        <v>0</v>
      </c>
      <c r="G15" s="3">
        <v>1</v>
      </c>
      <c r="H15" s="3">
        <v>10</v>
      </c>
      <c r="I15" s="3">
        <v>2</v>
      </c>
      <c r="J15" s="6">
        <v>1</v>
      </c>
      <c r="K15" s="6">
        <v>4</v>
      </c>
      <c r="L15" s="3">
        <v>1</v>
      </c>
      <c r="M15" s="6">
        <v>25</v>
      </c>
      <c r="N15" s="3">
        <v>2</v>
      </c>
      <c r="O15" s="3">
        <v>4</v>
      </c>
      <c r="P15" s="3">
        <v>0</v>
      </c>
      <c r="Q15" s="3">
        <v>5</v>
      </c>
      <c r="R15" s="6">
        <v>15</v>
      </c>
      <c r="S15" s="6">
        <v>9</v>
      </c>
      <c r="T15" s="3">
        <v>0</v>
      </c>
      <c r="U15" s="3">
        <v>40</v>
      </c>
      <c r="V15" s="3">
        <v>12</v>
      </c>
      <c r="W15" s="3">
        <v>10</v>
      </c>
      <c r="X15" s="3">
        <v>12</v>
      </c>
      <c r="Y15" s="3">
        <v>11</v>
      </c>
      <c r="Z15" s="3">
        <v>2</v>
      </c>
      <c r="AA15" s="6">
        <v>1</v>
      </c>
      <c r="AB15" s="3"/>
      <c r="AC15" s="3"/>
      <c r="AD15" s="3"/>
      <c r="AE15" s="3"/>
      <c r="AF15" s="3">
        <f t="shared" si="2"/>
        <v>179</v>
      </c>
      <c r="AG15" s="3">
        <f t="shared" si="3"/>
        <v>26</v>
      </c>
      <c r="AH15" s="3">
        <v>7</v>
      </c>
      <c r="AI15" s="4">
        <f t="shared" si="0"/>
        <v>9.4210526315789469</v>
      </c>
      <c r="AJ15" s="3"/>
      <c r="AK15" s="3"/>
      <c r="AL15" s="3"/>
      <c r="AM15" s="3">
        <v>2</v>
      </c>
      <c r="AN15" s="3">
        <v>3</v>
      </c>
      <c r="AO15" s="3">
        <f t="shared" si="1"/>
        <v>29</v>
      </c>
      <c r="AP15" s="6">
        <v>8</v>
      </c>
      <c r="AQ15" s="6"/>
    </row>
    <row r="16" spans="1:43" x14ac:dyDescent="0.25">
      <c r="A16" s="3" t="s">
        <v>17</v>
      </c>
      <c r="B16" s="3">
        <v>16</v>
      </c>
      <c r="C16" s="3">
        <v>5</v>
      </c>
      <c r="D16" s="3">
        <v>1</v>
      </c>
      <c r="E16" s="3">
        <v>0</v>
      </c>
      <c r="F16" s="3">
        <v>1</v>
      </c>
      <c r="G16" s="3">
        <v>2</v>
      </c>
      <c r="H16" s="3">
        <v>4</v>
      </c>
      <c r="I16" s="3">
        <v>14</v>
      </c>
      <c r="J16" s="3">
        <v>5</v>
      </c>
      <c r="K16" s="3">
        <v>12</v>
      </c>
      <c r="L16" s="3">
        <v>14</v>
      </c>
      <c r="M16" s="3">
        <v>0</v>
      </c>
      <c r="N16" s="3">
        <v>18</v>
      </c>
      <c r="O16" s="3">
        <v>7</v>
      </c>
      <c r="P16" s="3">
        <v>0</v>
      </c>
      <c r="Q16" s="3">
        <v>9</v>
      </c>
      <c r="R16" s="3">
        <v>1</v>
      </c>
      <c r="S16" s="3">
        <v>4</v>
      </c>
      <c r="T16" s="3">
        <v>6</v>
      </c>
      <c r="U16" s="6">
        <v>2</v>
      </c>
      <c r="V16" s="3">
        <v>11</v>
      </c>
      <c r="W16" s="3">
        <v>8</v>
      </c>
      <c r="X16" s="3"/>
      <c r="Y16" s="3"/>
      <c r="Z16" s="3"/>
      <c r="AA16" s="3"/>
      <c r="AB16" s="3"/>
      <c r="AC16" s="3"/>
      <c r="AD16" s="3"/>
      <c r="AE16" s="3"/>
      <c r="AF16" s="3">
        <f t="shared" si="2"/>
        <v>140</v>
      </c>
      <c r="AG16" s="3">
        <f t="shared" si="3"/>
        <v>22</v>
      </c>
      <c r="AH16" s="3">
        <v>1</v>
      </c>
      <c r="AI16" s="4">
        <f t="shared" si="0"/>
        <v>6.666666666666667</v>
      </c>
      <c r="AJ16" s="3"/>
      <c r="AK16" s="3"/>
      <c r="AL16" s="3"/>
      <c r="AM16" s="3"/>
      <c r="AN16" s="3">
        <v>6</v>
      </c>
      <c r="AO16" s="3">
        <f t="shared" si="1"/>
        <v>28</v>
      </c>
      <c r="AP16" s="6">
        <v>70</v>
      </c>
      <c r="AQ16" s="6"/>
    </row>
    <row r="17" spans="1:43" x14ac:dyDescent="0.25">
      <c r="A17" s="3" t="s">
        <v>52</v>
      </c>
      <c r="B17" s="3">
        <v>4</v>
      </c>
      <c r="C17" s="3">
        <v>6</v>
      </c>
      <c r="D17" s="3">
        <v>3</v>
      </c>
      <c r="E17" s="3">
        <v>13</v>
      </c>
      <c r="F17" s="3">
        <v>1</v>
      </c>
      <c r="G17" s="3">
        <v>6</v>
      </c>
      <c r="H17" s="3">
        <v>0</v>
      </c>
      <c r="I17" s="3">
        <v>0</v>
      </c>
      <c r="J17" s="3">
        <v>1</v>
      </c>
      <c r="K17" s="3">
        <v>20</v>
      </c>
      <c r="L17" s="3">
        <v>11</v>
      </c>
      <c r="M17" s="3">
        <v>10</v>
      </c>
      <c r="N17" s="3">
        <v>22</v>
      </c>
      <c r="O17" s="3">
        <v>1</v>
      </c>
      <c r="P17" s="3">
        <v>4</v>
      </c>
      <c r="Q17" s="3">
        <v>2</v>
      </c>
      <c r="R17" s="3">
        <v>3</v>
      </c>
      <c r="S17" s="3">
        <v>9</v>
      </c>
      <c r="T17" s="3">
        <v>0</v>
      </c>
      <c r="U17" s="3">
        <v>2</v>
      </c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>
        <f t="shared" si="2"/>
        <v>118</v>
      </c>
      <c r="AG17" s="3">
        <f t="shared" si="3"/>
        <v>20</v>
      </c>
      <c r="AH17" s="3">
        <v>0</v>
      </c>
      <c r="AI17" s="4">
        <f t="shared" si="0"/>
        <v>5.9</v>
      </c>
      <c r="AJ17" s="3"/>
      <c r="AK17" s="3"/>
      <c r="AL17" s="3"/>
      <c r="AM17" s="3"/>
      <c r="AN17" s="3">
        <v>1</v>
      </c>
      <c r="AO17" s="3">
        <f t="shared" si="1"/>
        <v>21</v>
      </c>
      <c r="AP17" s="6">
        <v>1</v>
      </c>
      <c r="AQ17" s="6"/>
    </row>
    <row r="18" spans="1:43" x14ac:dyDescent="0.25">
      <c r="A18" s="3" t="s">
        <v>20</v>
      </c>
      <c r="B18" s="3">
        <v>1</v>
      </c>
      <c r="C18" s="3">
        <v>5</v>
      </c>
      <c r="D18" s="3">
        <v>6</v>
      </c>
      <c r="E18" s="3">
        <v>5</v>
      </c>
      <c r="F18" s="6">
        <v>1</v>
      </c>
      <c r="G18" s="3">
        <v>17</v>
      </c>
      <c r="H18" s="10">
        <v>6</v>
      </c>
      <c r="I18" s="3">
        <v>10</v>
      </c>
      <c r="J18" s="3">
        <v>21</v>
      </c>
      <c r="K18" s="3">
        <v>12</v>
      </c>
      <c r="L18" s="6">
        <v>66</v>
      </c>
      <c r="M18" s="3">
        <v>3</v>
      </c>
      <c r="N18" s="3">
        <v>1</v>
      </c>
      <c r="O18" s="3">
        <v>3</v>
      </c>
      <c r="P18" s="3">
        <v>18</v>
      </c>
      <c r="Q18" s="3">
        <v>1</v>
      </c>
      <c r="R18" s="3">
        <v>0</v>
      </c>
      <c r="S18" s="6">
        <v>30</v>
      </c>
      <c r="T18" s="3">
        <v>2</v>
      </c>
      <c r="U18" s="3">
        <v>11</v>
      </c>
      <c r="V18" s="3">
        <v>14</v>
      </c>
      <c r="W18" s="3">
        <v>29</v>
      </c>
      <c r="X18" s="3">
        <v>2</v>
      </c>
      <c r="Y18" s="3">
        <v>0</v>
      </c>
      <c r="Z18" s="3">
        <v>3</v>
      </c>
      <c r="AA18" s="6">
        <v>35</v>
      </c>
      <c r="AB18" s="3"/>
      <c r="AC18" s="3"/>
      <c r="AD18" s="3"/>
      <c r="AE18" s="3"/>
      <c r="AF18" s="3">
        <f t="shared" si="2"/>
        <v>302</v>
      </c>
      <c r="AG18" s="3">
        <f t="shared" si="3"/>
        <v>26</v>
      </c>
      <c r="AH18" s="3">
        <v>5</v>
      </c>
      <c r="AI18" s="4">
        <f t="shared" si="0"/>
        <v>14.380952380952381</v>
      </c>
      <c r="AJ18" s="3"/>
      <c r="AK18" s="3"/>
      <c r="AL18" s="3">
        <v>1</v>
      </c>
      <c r="AM18" s="3">
        <v>3</v>
      </c>
      <c r="AN18" s="3">
        <v>4</v>
      </c>
      <c r="AO18" s="3">
        <f t="shared" si="1"/>
        <v>30</v>
      </c>
      <c r="AP18" s="6">
        <v>58</v>
      </c>
      <c r="AQ18" s="6"/>
    </row>
    <row r="19" spans="1:43" x14ac:dyDescent="0.25">
      <c r="A19" s="3" t="s">
        <v>21</v>
      </c>
      <c r="B19" s="3">
        <v>4</v>
      </c>
      <c r="C19" s="6">
        <v>4</v>
      </c>
      <c r="D19" s="3">
        <v>1</v>
      </c>
      <c r="E19" s="3">
        <v>7</v>
      </c>
      <c r="F19" s="3">
        <v>9</v>
      </c>
      <c r="G19" s="3">
        <v>0</v>
      </c>
      <c r="H19" s="3">
        <v>17</v>
      </c>
      <c r="I19" s="3">
        <v>0</v>
      </c>
      <c r="J19" s="3">
        <v>0</v>
      </c>
      <c r="K19" s="3">
        <v>25</v>
      </c>
      <c r="L19" s="3">
        <v>5</v>
      </c>
      <c r="M19" s="3">
        <v>2</v>
      </c>
      <c r="N19" s="3">
        <v>11</v>
      </c>
      <c r="O19" s="6">
        <v>6</v>
      </c>
      <c r="P19" s="3">
        <v>0</v>
      </c>
      <c r="Q19" s="6">
        <v>34</v>
      </c>
      <c r="R19" s="3">
        <v>5</v>
      </c>
      <c r="S19" s="3">
        <v>10</v>
      </c>
      <c r="T19" s="6">
        <v>0</v>
      </c>
      <c r="U19" s="3">
        <v>4</v>
      </c>
      <c r="V19" s="3">
        <v>16</v>
      </c>
      <c r="W19" s="3">
        <v>0</v>
      </c>
      <c r="X19" s="3">
        <v>5</v>
      </c>
      <c r="Y19" s="3">
        <v>2</v>
      </c>
      <c r="Z19" s="3">
        <v>18</v>
      </c>
      <c r="AA19" s="3">
        <v>6</v>
      </c>
      <c r="AB19" s="3">
        <v>9</v>
      </c>
      <c r="AC19" s="6">
        <v>7</v>
      </c>
      <c r="AD19" s="3">
        <v>23</v>
      </c>
      <c r="AE19" s="3"/>
      <c r="AF19" s="3">
        <f t="shared" si="2"/>
        <v>230</v>
      </c>
      <c r="AG19" s="3">
        <f t="shared" si="3"/>
        <v>29</v>
      </c>
      <c r="AH19" s="3">
        <v>5</v>
      </c>
      <c r="AI19" s="4">
        <f t="shared" si="0"/>
        <v>9.5833333333333339</v>
      </c>
      <c r="AJ19" s="3"/>
      <c r="AK19" s="3"/>
      <c r="AL19" s="3"/>
      <c r="AM19" s="3">
        <v>2</v>
      </c>
      <c r="AN19" s="3">
        <v>6</v>
      </c>
      <c r="AO19" s="3">
        <f t="shared" si="1"/>
        <v>35</v>
      </c>
      <c r="AP19" s="6">
        <v>60</v>
      </c>
      <c r="AQ19" s="6"/>
    </row>
    <row r="20" spans="1:43" x14ac:dyDescent="0.25">
      <c r="A20" s="3" t="s">
        <v>53</v>
      </c>
      <c r="B20" s="3">
        <v>0</v>
      </c>
      <c r="C20" s="3">
        <v>5</v>
      </c>
      <c r="D20" s="3">
        <v>2</v>
      </c>
      <c r="E20" s="3">
        <v>4</v>
      </c>
      <c r="F20" s="3">
        <v>5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>
        <f>SUM(B20:AE20)</f>
        <v>16</v>
      </c>
      <c r="AG20" s="3">
        <f>COUNT(B20:AE20)</f>
        <v>5</v>
      </c>
      <c r="AH20" s="3">
        <v>0</v>
      </c>
      <c r="AI20" s="4">
        <f t="shared" si="0"/>
        <v>3.2</v>
      </c>
      <c r="AJ20" s="3"/>
      <c r="AK20" s="3"/>
      <c r="AL20" s="3"/>
      <c r="AM20" s="3"/>
      <c r="AN20" s="3">
        <v>1</v>
      </c>
      <c r="AO20" s="3">
        <f t="shared" si="1"/>
        <v>6</v>
      </c>
      <c r="AP20" s="6">
        <v>75</v>
      </c>
      <c r="AQ20" s="6"/>
    </row>
    <row r="21" spans="1:43" x14ac:dyDescent="0.25">
      <c r="A21" s="3" t="s">
        <v>209</v>
      </c>
      <c r="B21" s="6">
        <v>3</v>
      </c>
      <c r="C21" s="3">
        <v>1</v>
      </c>
      <c r="D21" s="3">
        <v>0</v>
      </c>
      <c r="E21" s="3">
        <v>2</v>
      </c>
      <c r="F21" s="3">
        <v>5</v>
      </c>
      <c r="G21" s="3">
        <v>9</v>
      </c>
      <c r="H21" s="3">
        <v>0</v>
      </c>
      <c r="I21" s="3">
        <v>4</v>
      </c>
      <c r="J21" s="3">
        <v>0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>
        <f>SUM(B21:AE21)</f>
        <v>24</v>
      </c>
      <c r="AG21" s="3">
        <f>COUNT(B21:AE21)</f>
        <v>9</v>
      </c>
      <c r="AH21" s="3">
        <v>1</v>
      </c>
      <c r="AI21" s="4">
        <f t="shared" si="0"/>
        <v>3</v>
      </c>
      <c r="AJ21" s="3"/>
      <c r="AK21" s="3"/>
      <c r="AL21" s="3"/>
      <c r="AM21" s="3"/>
      <c r="AN21" s="3">
        <v>8</v>
      </c>
      <c r="AO21" s="3">
        <f t="shared" si="1"/>
        <v>17</v>
      </c>
      <c r="AP21" s="6">
        <v>61</v>
      </c>
      <c r="AQ21" s="6"/>
    </row>
    <row r="22" spans="1:43" x14ac:dyDescent="0.25">
      <c r="A22" s="3" t="s">
        <v>24</v>
      </c>
      <c r="B22" s="3">
        <v>3</v>
      </c>
      <c r="C22" s="3">
        <v>32</v>
      </c>
      <c r="D22" s="3">
        <v>0</v>
      </c>
      <c r="E22" s="3">
        <v>8</v>
      </c>
      <c r="F22" s="6">
        <v>2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>
        <f>SUM(B22:AE22)</f>
        <v>45</v>
      </c>
      <c r="AG22" s="3">
        <f>COUNT(B22:AE22)</f>
        <v>5</v>
      </c>
      <c r="AH22" s="3">
        <v>1</v>
      </c>
      <c r="AI22" s="4">
        <f t="shared" si="0"/>
        <v>11.25</v>
      </c>
      <c r="AJ22" s="3"/>
      <c r="AK22" s="3"/>
      <c r="AL22" s="3"/>
      <c r="AM22" s="3">
        <v>1</v>
      </c>
      <c r="AN22" s="3">
        <v>6</v>
      </c>
      <c r="AO22" s="3">
        <f t="shared" si="1"/>
        <v>11</v>
      </c>
      <c r="AP22" s="6">
        <v>76</v>
      </c>
      <c r="AQ22" s="6"/>
    </row>
    <row r="23" spans="1:43" x14ac:dyDescent="0.25">
      <c r="A23" s="3" t="s">
        <v>25</v>
      </c>
      <c r="B23" s="3">
        <v>3</v>
      </c>
      <c r="C23" s="3">
        <v>3</v>
      </c>
      <c r="D23" s="3">
        <v>3</v>
      </c>
      <c r="E23" s="6">
        <v>6</v>
      </c>
      <c r="F23" s="6">
        <v>9</v>
      </c>
      <c r="G23" s="6">
        <v>10</v>
      </c>
      <c r="H23" s="3">
        <v>0</v>
      </c>
      <c r="I23" s="3">
        <v>11</v>
      </c>
      <c r="J23" s="3">
        <v>26</v>
      </c>
      <c r="K23" s="3">
        <v>4</v>
      </c>
      <c r="L23" s="3">
        <v>22</v>
      </c>
      <c r="M23" s="3">
        <v>6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>
        <f>SUM(B23:AE23)</f>
        <v>103</v>
      </c>
      <c r="AG23" s="3">
        <f t="shared" si="3"/>
        <v>12</v>
      </c>
      <c r="AH23" s="3">
        <v>3</v>
      </c>
      <c r="AI23" s="4">
        <f t="shared" si="0"/>
        <v>11.444444444444445</v>
      </c>
      <c r="AJ23" s="3"/>
      <c r="AK23" s="3"/>
      <c r="AL23" s="3"/>
      <c r="AM23" s="3">
        <v>1</v>
      </c>
      <c r="AN23" s="3">
        <v>1</v>
      </c>
      <c r="AO23" s="3">
        <f t="shared" si="1"/>
        <v>13</v>
      </c>
      <c r="AP23" s="6">
        <v>73</v>
      </c>
      <c r="AQ23" s="6"/>
    </row>
    <row r="24" spans="1:43" x14ac:dyDescent="0.25">
      <c r="A24" s="6" t="s">
        <v>42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4" t="e">
        <f t="shared" si="0"/>
        <v>#DIV/0!</v>
      </c>
      <c r="AJ24" s="3"/>
      <c r="AK24" s="3"/>
      <c r="AL24" s="3"/>
      <c r="AM24" s="3"/>
      <c r="AN24" s="3"/>
      <c r="AO24" s="3"/>
      <c r="AP24" s="6"/>
      <c r="AQ24" s="6"/>
    </row>
    <row r="25" spans="1:43" x14ac:dyDescent="0.25">
      <c r="A25" s="3" t="s">
        <v>162</v>
      </c>
      <c r="B25" s="3">
        <v>2</v>
      </c>
      <c r="C25" s="3"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>
        <f t="shared" ref="AF25:AF33" si="4">SUM(B25:AE25)</f>
        <v>2</v>
      </c>
      <c r="AG25" s="3">
        <f t="shared" ref="AG25:AG33" si="5">COUNT(B25:AE25)</f>
        <v>2</v>
      </c>
      <c r="AH25" s="3">
        <v>0</v>
      </c>
      <c r="AI25" s="4"/>
      <c r="AJ25" s="3"/>
      <c r="AK25" s="3"/>
      <c r="AL25" s="3"/>
      <c r="AM25" s="3"/>
      <c r="AN25" s="3"/>
      <c r="AO25" s="3">
        <f t="shared" ref="AO25:AO33" si="6">AG25+AN25</f>
        <v>2</v>
      </c>
      <c r="AP25" s="6">
        <v>68</v>
      </c>
      <c r="AQ25" s="6"/>
    </row>
    <row r="26" spans="1:43" x14ac:dyDescent="0.25">
      <c r="A26" s="3" t="s">
        <v>44</v>
      </c>
      <c r="B26" s="3">
        <v>0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>
        <f t="shared" si="4"/>
        <v>0</v>
      </c>
      <c r="AG26" s="3">
        <f t="shared" si="5"/>
        <v>1</v>
      </c>
      <c r="AH26" s="3">
        <v>0</v>
      </c>
      <c r="AI26" s="4"/>
      <c r="AJ26" s="3"/>
      <c r="AK26" s="3"/>
      <c r="AL26" s="3"/>
      <c r="AM26" s="3"/>
      <c r="AN26" s="3"/>
      <c r="AO26" s="3">
        <f t="shared" si="6"/>
        <v>1</v>
      </c>
      <c r="AP26" s="6">
        <v>77</v>
      </c>
      <c r="AQ26" s="6"/>
    </row>
    <row r="27" spans="1:43" x14ac:dyDescent="0.25">
      <c r="A27" s="3" t="s">
        <v>168</v>
      </c>
      <c r="B27" s="3">
        <v>1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>
        <f t="shared" si="4"/>
        <v>1</v>
      </c>
      <c r="AG27" s="3">
        <f t="shared" si="5"/>
        <v>1</v>
      </c>
      <c r="AH27" s="3">
        <v>0</v>
      </c>
      <c r="AI27" s="4"/>
      <c r="AJ27" s="3"/>
      <c r="AK27" s="3"/>
      <c r="AL27" s="3"/>
      <c r="AM27" s="3"/>
      <c r="AN27" s="3"/>
      <c r="AO27" s="3">
        <f t="shared" si="6"/>
        <v>1</v>
      </c>
      <c r="AP27" s="6">
        <v>17</v>
      </c>
      <c r="AQ27" s="6"/>
    </row>
    <row r="28" spans="1:43" x14ac:dyDescent="0.25">
      <c r="A28" s="3" t="s">
        <v>163</v>
      </c>
      <c r="B28" s="3">
        <v>0</v>
      </c>
      <c r="C28" s="6">
        <v>9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>
        <f t="shared" si="4"/>
        <v>9</v>
      </c>
      <c r="AG28" s="3">
        <f t="shared" si="5"/>
        <v>2</v>
      </c>
      <c r="AH28" s="3">
        <v>1</v>
      </c>
      <c r="AI28" s="4"/>
      <c r="AJ28" s="3"/>
      <c r="AK28" s="3"/>
      <c r="AL28" s="3"/>
      <c r="AM28" s="3"/>
      <c r="AN28" s="3"/>
      <c r="AO28" s="3">
        <f t="shared" si="6"/>
        <v>2</v>
      </c>
      <c r="AP28" s="6">
        <v>7</v>
      </c>
      <c r="AQ28" s="6"/>
    </row>
    <row r="29" spans="1:43" x14ac:dyDescent="0.25">
      <c r="A29" s="3" t="s">
        <v>164</v>
      </c>
      <c r="B29" s="3">
        <v>1</v>
      </c>
      <c r="C29" s="6">
        <v>6</v>
      </c>
      <c r="D29" s="3">
        <v>2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>
        <f t="shared" si="4"/>
        <v>9</v>
      </c>
      <c r="AG29" s="3">
        <f t="shared" si="5"/>
        <v>3</v>
      </c>
      <c r="AH29" s="3">
        <v>1</v>
      </c>
      <c r="AI29" s="4"/>
      <c r="AJ29" s="3"/>
      <c r="AK29" s="3"/>
      <c r="AL29" s="3"/>
      <c r="AM29" s="3"/>
      <c r="AN29" s="3">
        <v>1</v>
      </c>
      <c r="AO29" s="3">
        <f t="shared" si="6"/>
        <v>4</v>
      </c>
      <c r="AP29" s="6">
        <v>53</v>
      </c>
      <c r="AQ29" s="6"/>
    </row>
    <row r="30" spans="1:43" x14ac:dyDescent="0.25">
      <c r="A30" s="3" t="s">
        <v>165</v>
      </c>
      <c r="B30" s="3">
        <v>19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>
        <f t="shared" si="4"/>
        <v>19</v>
      </c>
      <c r="AG30" s="3">
        <f t="shared" si="5"/>
        <v>1</v>
      </c>
      <c r="AH30" s="3">
        <v>0</v>
      </c>
      <c r="AI30" s="4"/>
      <c r="AJ30" s="3"/>
      <c r="AK30" s="3"/>
      <c r="AL30" s="3"/>
      <c r="AM30" s="3"/>
      <c r="AN30" s="3"/>
      <c r="AO30" s="3">
        <f t="shared" si="6"/>
        <v>1</v>
      </c>
      <c r="AP30" s="6">
        <v>27</v>
      </c>
      <c r="AQ30" s="6"/>
    </row>
    <row r="31" spans="1:43" x14ac:dyDescent="0.25">
      <c r="A31" s="3" t="s">
        <v>166</v>
      </c>
      <c r="B31" s="3">
        <v>1</v>
      </c>
      <c r="C31" s="3">
        <v>6</v>
      </c>
      <c r="D31" s="3">
        <v>3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>
        <f t="shared" si="4"/>
        <v>10</v>
      </c>
      <c r="AG31" s="3">
        <f t="shared" si="5"/>
        <v>3</v>
      </c>
      <c r="AH31" s="3">
        <v>0</v>
      </c>
      <c r="AI31" s="4"/>
      <c r="AJ31" s="3"/>
      <c r="AK31" s="3"/>
      <c r="AL31" s="3"/>
      <c r="AM31" s="3"/>
      <c r="AN31" s="3"/>
      <c r="AO31" s="3">
        <f t="shared" si="6"/>
        <v>3</v>
      </c>
      <c r="AP31" s="6">
        <v>50</v>
      </c>
      <c r="AQ31" s="6"/>
    </row>
    <row r="32" spans="1:43" x14ac:dyDescent="0.25">
      <c r="A32" s="3" t="s">
        <v>167</v>
      </c>
      <c r="B32" s="3">
        <v>21</v>
      </c>
      <c r="C32" s="3">
        <v>28</v>
      </c>
      <c r="D32" s="3">
        <v>40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>
        <f t="shared" si="4"/>
        <v>89</v>
      </c>
      <c r="AG32" s="3">
        <f t="shared" si="5"/>
        <v>3</v>
      </c>
      <c r="AH32" s="3">
        <v>0</v>
      </c>
      <c r="AI32" s="4"/>
      <c r="AJ32" s="3"/>
      <c r="AK32" s="3"/>
      <c r="AL32" s="3"/>
      <c r="AM32" s="3">
        <v>3</v>
      </c>
      <c r="AN32" s="3">
        <v>1</v>
      </c>
      <c r="AO32" s="3">
        <f t="shared" si="6"/>
        <v>4</v>
      </c>
      <c r="AP32" s="6">
        <v>74</v>
      </c>
      <c r="AQ32" s="6"/>
    </row>
    <row r="33" spans="1:43" x14ac:dyDescent="0.25">
      <c r="A33" s="3" t="s">
        <v>116</v>
      </c>
      <c r="B33" s="3">
        <v>4</v>
      </c>
      <c r="C33" s="3">
        <v>15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>
        <f t="shared" si="4"/>
        <v>19</v>
      </c>
      <c r="AG33" s="3">
        <f t="shared" si="5"/>
        <v>2</v>
      </c>
      <c r="AH33" s="3">
        <v>0</v>
      </c>
      <c r="AI33" s="4"/>
      <c r="AJ33" s="3"/>
      <c r="AK33" s="3"/>
      <c r="AL33" s="3"/>
      <c r="AM33" s="3"/>
      <c r="AN33" s="3">
        <v>1</v>
      </c>
      <c r="AO33" s="3">
        <f t="shared" si="6"/>
        <v>3</v>
      </c>
      <c r="AP33" s="6">
        <v>48</v>
      </c>
      <c r="AQ33" s="6"/>
    </row>
    <row r="34" spans="1:43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>
        <f>SUM(AF3:AF33)</f>
        <v>3151</v>
      </c>
      <c r="AG34" s="3">
        <f>SUM(AG3:AG33)</f>
        <v>341</v>
      </c>
      <c r="AH34" s="3">
        <f>SUM(AH3:AH33)</f>
        <v>62</v>
      </c>
      <c r="AI34" s="4">
        <f>AF34/(AG34-AH34)</f>
        <v>11.293906810035843</v>
      </c>
      <c r="AJ34" s="3"/>
      <c r="AK34" s="3"/>
      <c r="AL34" s="3">
        <f>SUM(AL3:AL33)</f>
        <v>7</v>
      </c>
      <c r="AM34" s="3">
        <f>SUM(AM3:AM33)</f>
        <v>28</v>
      </c>
      <c r="AN34" s="3">
        <f>SUM(AN3:AN33)</f>
        <v>87</v>
      </c>
      <c r="AO34" s="3">
        <f>SUM(AO3:AO33)</f>
        <v>428</v>
      </c>
      <c r="AP34" s="3"/>
      <c r="AQ34" s="3"/>
    </row>
    <row r="35" spans="1:43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</row>
    <row r="36" spans="1:43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</row>
    <row r="37" spans="1:43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G37" s="6" t="s">
        <v>26</v>
      </c>
      <c r="AH37" s="3"/>
      <c r="AI37" s="3"/>
      <c r="AJ37" s="3"/>
      <c r="AK37" s="3"/>
      <c r="AL37" s="3"/>
      <c r="AM37" s="3"/>
      <c r="AN37" s="3"/>
      <c r="AO37" s="3"/>
      <c r="AP37" s="3"/>
      <c r="AQ37" s="3"/>
    </row>
    <row r="38" spans="1:43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H38" s="5" t="s">
        <v>126</v>
      </c>
      <c r="AI38" s="5">
        <v>67</v>
      </c>
      <c r="AJ38" s="3" t="s">
        <v>147</v>
      </c>
      <c r="AM38" s="3" t="s">
        <v>156</v>
      </c>
      <c r="AN38" s="3"/>
      <c r="AO38" s="3"/>
      <c r="AP38" s="3"/>
      <c r="AQ38" s="3"/>
    </row>
    <row r="39" spans="1:43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H39" s="5" t="s">
        <v>64</v>
      </c>
      <c r="AI39" s="5" t="s">
        <v>149</v>
      </c>
      <c r="AJ39" s="3" t="s">
        <v>68</v>
      </c>
      <c r="AM39" s="3" t="s">
        <v>150</v>
      </c>
      <c r="AN39" s="3"/>
      <c r="AO39" s="3"/>
      <c r="AP39" s="3"/>
      <c r="AQ39" s="3"/>
    </row>
    <row r="40" spans="1:43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H40" s="5" t="s">
        <v>64</v>
      </c>
      <c r="AI40" s="5" t="s">
        <v>149</v>
      </c>
      <c r="AJ40" s="3" t="s">
        <v>151</v>
      </c>
      <c r="AM40" s="3" t="s">
        <v>152</v>
      </c>
      <c r="AN40" s="3"/>
      <c r="AO40" s="3"/>
      <c r="AP40" s="3"/>
      <c r="AQ40" s="3"/>
    </row>
    <row r="41" spans="1:43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H41" s="5" t="s">
        <v>20</v>
      </c>
      <c r="AI41" s="5" t="s">
        <v>149</v>
      </c>
      <c r="AJ41" s="3" t="s">
        <v>153</v>
      </c>
      <c r="AM41" s="3" t="s">
        <v>154</v>
      </c>
      <c r="AN41" s="3"/>
      <c r="AO41" s="3"/>
      <c r="AP41" s="3"/>
      <c r="AQ41" s="3"/>
    </row>
    <row r="42" spans="1:43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H42" s="5" t="s">
        <v>63</v>
      </c>
      <c r="AI42" s="5">
        <v>54</v>
      </c>
      <c r="AJ42" s="3" t="s">
        <v>155</v>
      </c>
      <c r="AM42" s="3" t="s">
        <v>148</v>
      </c>
      <c r="AN42" s="3"/>
      <c r="AO42" s="3"/>
      <c r="AP42" s="3"/>
      <c r="AQ42" s="3"/>
    </row>
    <row r="43" spans="1:43" x14ac:dyDescent="0.25">
      <c r="AG43" s="1"/>
      <c r="AH43" s="5" t="s">
        <v>135</v>
      </c>
      <c r="AI43" s="3">
        <v>53</v>
      </c>
      <c r="AJ43" s="3" t="s">
        <v>158</v>
      </c>
      <c r="AK43" s="3"/>
      <c r="AL43" s="3"/>
      <c r="AM43" s="3" t="s">
        <v>159</v>
      </c>
    </row>
    <row r="44" spans="1:43" x14ac:dyDescent="0.25">
      <c r="AG44" s="1"/>
      <c r="AH44" s="5" t="s">
        <v>157</v>
      </c>
      <c r="AI44" s="3">
        <v>52</v>
      </c>
      <c r="AJ44" s="3" t="s">
        <v>92</v>
      </c>
      <c r="AK44" s="3"/>
      <c r="AL44" s="3"/>
      <c r="AM44" s="3" t="s">
        <v>160</v>
      </c>
    </row>
  </sheetData>
  <phoneticPr fontId="10" type="noConversion"/>
  <pageMargins left="1.1417322834645669" right="0.74803149606299213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Y44"/>
  <sheetViews>
    <sheetView workbookViewId="0">
      <pane xSplit="23" ySplit="2" topLeftCell="X18" activePane="bottomRight" state="frozen"/>
      <selection pane="topRight" activeCell="X1" sqref="X1"/>
      <selection pane="bottomLeft" activeCell="A3" sqref="A3"/>
      <selection pane="bottomRight" activeCell="X33" sqref="X33"/>
    </sheetView>
  </sheetViews>
  <sheetFormatPr defaultRowHeight="12.5" x14ac:dyDescent="0.25"/>
  <cols>
    <col min="1" max="1" width="8.6328125" customWidth="1"/>
    <col min="2" max="23" width="3.6328125" hidden="1" customWidth="1"/>
    <col min="24" max="24" width="6.6328125" customWidth="1"/>
    <col min="25" max="26" width="4.6328125" customWidth="1"/>
    <col min="27" max="27" width="6.6328125" customWidth="1"/>
    <col min="28" max="29" width="4.6328125" customWidth="1"/>
    <col min="30" max="31" width="3.6328125" customWidth="1"/>
    <col min="32" max="33" width="4.6328125" customWidth="1"/>
    <col min="34" max="34" width="4" customWidth="1"/>
    <col min="37" max="37" width="4.54296875" customWidth="1"/>
  </cols>
  <sheetData>
    <row r="1" spans="1:51" ht="15.5" x14ac:dyDescent="0.35">
      <c r="A1" s="8" t="s">
        <v>36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 t="s">
        <v>57</v>
      </c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</row>
    <row r="2" spans="1:5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 t="s">
        <v>0</v>
      </c>
      <c r="Y2" s="3" t="s">
        <v>1</v>
      </c>
      <c r="Z2" s="3" t="s">
        <v>2</v>
      </c>
      <c r="AA2" s="3" t="s">
        <v>3</v>
      </c>
      <c r="AB2" s="3"/>
      <c r="AC2" s="3" t="s">
        <v>54</v>
      </c>
      <c r="AD2" s="3" t="s">
        <v>4</v>
      </c>
      <c r="AE2" s="3" t="s">
        <v>5</v>
      </c>
      <c r="AF2" s="3" t="s">
        <v>6</v>
      </c>
      <c r="AG2" s="3" t="s">
        <v>342</v>
      </c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</row>
    <row r="3" spans="1:51" x14ac:dyDescent="0.25">
      <c r="A3" s="3" t="s">
        <v>7</v>
      </c>
      <c r="B3" s="3">
        <v>0</v>
      </c>
      <c r="C3" s="3">
        <v>5</v>
      </c>
      <c r="D3" s="3">
        <v>2</v>
      </c>
      <c r="E3" s="3">
        <v>5</v>
      </c>
      <c r="F3" s="3">
        <v>0</v>
      </c>
      <c r="G3" s="3">
        <v>4</v>
      </c>
      <c r="H3" s="3">
        <v>1</v>
      </c>
      <c r="I3" s="3">
        <v>9</v>
      </c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>
        <f>SUM(B3:W3)</f>
        <v>26</v>
      </c>
      <c r="Y3" s="3">
        <f>COUNT(B3:W3)</f>
        <v>8</v>
      </c>
      <c r="Z3" s="3">
        <v>0</v>
      </c>
      <c r="AA3" s="4">
        <f t="shared" ref="AA3:AA20" si="0">X3/(Y3-Z3)</f>
        <v>3.25</v>
      </c>
      <c r="AB3" s="3"/>
      <c r="AF3" s="3">
        <v>1</v>
      </c>
      <c r="AG3" s="3">
        <f t="shared" ref="AG3:AG20" si="1">Y3+AF3</f>
        <v>9</v>
      </c>
      <c r="AH3" s="6">
        <v>79</v>
      </c>
      <c r="AI3" s="3"/>
      <c r="AJ3" s="3"/>
      <c r="AK3" s="6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</row>
    <row r="4" spans="1:51" x14ac:dyDescent="0.25">
      <c r="A4" s="3" t="s">
        <v>8</v>
      </c>
      <c r="B4" s="3">
        <v>9</v>
      </c>
      <c r="C4" s="3">
        <v>9</v>
      </c>
      <c r="D4" s="6">
        <v>47</v>
      </c>
      <c r="E4" s="3">
        <v>1</v>
      </c>
      <c r="F4" s="3">
        <v>15</v>
      </c>
      <c r="G4" s="6">
        <v>32</v>
      </c>
      <c r="H4" s="3">
        <v>29</v>
      </c>
      <c r="I4" s="3"/>
      <c r="J4" s="3"/>
      <c r="K4" s="3"/>
      <c r="L4" s="3"/>
      <c r="M4" s="3"/>
      <c r="N4" s="3"/>
      <c r="O4" s="3"/>
      <c r="P4" s="3"/>
      <c r="Q4" s="3"/>
      <c r="R4" s="3"/>
      <c r="S4" s="3" t="s">
        <v>9</v>
      </c>
      <c r="T4" s="3"/>
      <c r="U4" s="3"/>
      <c r="V4" s="3"/>
      <c r="W4" s="3"/>
      <c r="X4" s="3">
        <f t="shared" ref="X4:X19" si="2">SUM(B4:W4)</f>
        <v>142</v>
      </c>
      <c r="Y4" s="3">
        <f t="shared" ref="Y4:Y20" si="3">COUNT(B4:W4)</f>
        <v>7</v>
      </c>
      <c r="Z4" s="3">
        <v>2</v>
      </c>
      <c r="AA4" s="4">
        <f t="shared" si="0"/>
        <v>28.4</v>
      </c>
      <c r="AB4" s="3"/>
      <c r="AE4" s="3">
        <v>3</v>
      </c>
      <c r="AF4" s="3">
        <v>2</v>
      </c>
      <c r="AG4" s="3">
        <f t="shared" si="1"/>
        <v>9</v>
      </c>
      <c r="AH4" s="6">
        <v>69</v>
      </c>
      <c r="AI4" s="3"/>
      <c r="AJ4" s="3"/>
      <c r="AK4" s="6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</row>
    <row r="5" spans="1:51" x14ac:dyDescent="0.25">
      <c r="A5" s="3" t="s">
        <v>10</v>
      </c>
      <c r="B5" s="3">
        <v>4</v>
      </c>
      <c r="C5" s="6">
        <v>0</v>
      </c>
      <c r="D5" s="3">
        <v>12</v>
      </c>
      <c r="E5" s="3">
        <v>16</v>
      </c>
      <c r="F5" s="3">
        <v>4</v>
      </c>
      <c r="G5" s="3">
        <v>34</v>
      </c>
      <c r="H5" s="3">
        <v>7</v>
      </c>
      <c r="I5" s="3">
        <v>0</v>
      </c>
      <c r="J5" s="3">
        <v>15</v>
      </c>
      <c r="K5" s="3">
        <v>9</v>
      </c>
      <c r="L5" s="3">
        <v>36</v>
      </c>
      <c r="M5" s="3">
        <v>41</v>
      </c>
      <c r="N5" s="3">
        <v>44</v>
      </c>
      <c r="O5" s="3">
        <v>2</v>
      </c>
      <c r="P5" s="3">
        <v>4</v>
      </c>
      <c r="Q5" s="3">
        <v>12</v>
      </c>
      <c r="R5" s="3">
        <v>25</v>
      </c>
      <c r="S5" s="3">
        <v>4</v>
      </c>
      <c r="T5" s="3">
        <v>6</v>
      </c>
      <c r="U5" s="3">
        <v>9</v>
      </c>
      <c r="V5" s="3"/>
      <c r="W5" s="3"/>
      <c r="X5" s="3">
        <f t="shared" si="2"/>
        <v>284</v>
      </c>
      <c r="Y5" s="3">
        <f t="shared" si="3"/>
        <v>20</v>
      </c>
      <c r="Z5" s="3">
        <v>1</v>
      </c>
      <c r="AA5" s="4">
        <f t="shared" si="0"/>
        <v>14.947368421052632</v>
      </c>
      <c r="AB5" s="3"/>
      <c r="AE5" s="3">
        <v>5</v>
      </c>
      <c r="AF5" s="3">
        <v>4</v>
      </c>
      <c r="AG5" s="3">
        <f t="shared" si="1"/>
        <v>24</v>
      </c>
      <c r="AH5" s="6">
        <v>30</v>
      </c>
      <c r="AI5" s="3"/>
      <c r="AJ5" s="3"/>
      <c r="AK5" s="6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</row>
    <row r="6" spans="1:51" x14ac:dyDescent="0.25">
      <c r="A6" s="3" t="s">
        <v>11</v>
      </c>
      <c r="B6" s="3">
        <v>43</v>
      </c>
      <c r="C6" s="3">
        <v>2</v>
      </c>
      <c r="D6" s="3">
        <v>5</v>
      </c>
      <c r="E6" s="3">
        <v>25</v>
      </c>
      <c r="F6" s="3">
        <v>2</v>
      </c>
      <c r="G6" s="3">
        <v>11</v>
      </c>
      <c r="H6" s="3">
        <v>0</v>
      </c>
      <c r="I6" s="3">
        <v>0</v>
      </c>
      <c r="J6" s="3">
        <v>2</v>
      </c>
      <c r="K6" s="3">
        <v>12</v>
      </c>
      <c r="L6" s="3">
        <v>1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>
        <f t="shared" si="2"/>
        <v>103</v>
      </c>
      <c r="Y6" s="3">
        <f t="shared" si="3"/>
        <v>11</v>
      </c>
      <c r="Z6" s="3">
        <v>0</v>
      </c>
      <c r="AA6" s="4">
        <f t="shared" si="0"/>
        <v>9.3636363636363633</v>
      </c>
      <c r="AB6" s="3"/>
      <c r="AE6" s="3">
        <v>2</v>
      </c>
      <c r="AF6" s="3">
        <v>1</v>
      </c>
      <c r="AG6" s="3">
        <f t="shared" si="1"/>
        <v>12</v>
      </c>
      <c r="AH6" s="6">
        <v>63</v>
      </c>
      <c r="AI6" s="3"/>
      <c r="AJ6" s="3"/>
      <c r="AK6" s="6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</row>
    <row r="7" spans="1:51" x14ac:dyDescent="0.25">
      <c r="A7" s="3" t="s">
        <v>12</v>
      </c>
      <c r="B7" s="3">
        <v>21</v>
      </c>
      <c r="C7" s="3">
        <v>4</v>
      </c>
      <c r="D7" s="3">
        <v>3</v>
      </c>
      <c r="E7" s="3">
        <v>8</v>
      </c>
      <c r="F7" s="3">
        <v>5</v>
      </c>
      <c r="G7" s="3">
        <v>0</v>
      </c>
      <c r="H7" s="3">
        <v>0</v>
      </c>
      <c r="I7" s="3">
        <v>5</v>
      </c>
      <c r="J7" s="3">
        <v>1</v>
      </c>
      <c r="K7" s="3">
        <v>2</v>
      </c>
      <c r="L7" s="3">
        <v>0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>
        <f t="shared" si="2"/>
        <v>49</v>
      </c>
      <c r="Y7" s="3">
        <f t="shared" si="3"/>
        <v>11</v>
      </c>
      <c r="Z7" s="3">
        <v>0</v>
      </c>
      <c r="AA7" s="4">
        <f t="shared" si="0"/>
        <v>4.4545454545454541</v>
      </c>
      <c r="AB7" s="3"/>
      <c r="AF7" s="3">
        <v>5</v>
      </c>
      <c r="AG7" s="3">
        <f t="shared" si="1"/>
        <v>16</v>
      </c>
      <c r="AH7" s="6">
        <v>4</v>
      </c>
      <c r="AI7" s="3"/>
      <c r="AJ7" s="3"/>
      <c r="AK7" s="6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</row>
    <row r="8" spans="1:51" x14ac:dyDescent="0.25">
      <c r="A8" s="3" t="s">
        <v>34</v>
      </c>
      <c r="B8" s="3">
        <v>2</v>
      </c>
      <c r="C8" s="3">
        <v>2</v>
      </c>
      <c r="D8" s="3">
        <v>0</v>
      </c>
      <c r="E8" s="3">
        <v>5</v>
      </c>
      <c r="F8" s="3">
        <v>16</v>
      </c>
      <c r="G8" s="3">
        <v>24</v>
      </c>
      <c r="H8" s="3">
        <v>0</v>
      </c>
      <c r="I8" s="3">
        <v>7</v>
      </c>
      <c r="J8" s="3">
        <v>28</v>
      </c>
      <c r="K8" s="6">
        <v>54</v>
      </c>
      <c r="L8" s="3">
        <v>18</v>
      </c>
      <c r="M8" s="3">
        <v>6</v>
      </c>
      <c r="N8" s="3">
        <v>98</v>
      </c>
      <c r="O8" s="3">
        <v>1</v>
      </c>
      <c r="P8" s="3">
        <v>2</v>
      </c>
      <c r="Q8" s="3">
        <v>6</v>
      </c>
      <c r="R8" s="3">
        <v>15</v>
      </c>
      <c r="S8" s="3">
        <v>46</v>
      </c>
      <c r="T8" s="3">
        <v>24</v>
      </c>
      <c r="U8" s="3">
        <v>28</v>
      </c>
      <c r="V8" s="3">
        <v>0</v>
      </c>
      <c r="W8" s="3"/>
      <c r="X8" s="3">
        <f t="shared" si="2"/>
        <v>382</v>
      </c>
      <c r="Y8" s="3">
        <f t="shared" si="3"/>
        <v>21</v>
      </c>
      <c r="Z8" s="3">
        <v>1</v>
      </c>
      <c r="AA8" s="4">
        <f t="shared" si="0"/>
        <v>19.100000000000001</v>
      </c>
      <c r="AB8" s="3"/>
      <c r="AD8" s="3">
        <v>2</v>
      </c>
      <c r="AE8" s="3">
        <v>5</v>
      </c>
      <c r="AF8" s="3">
        <v>1</v>
      </c>
      <c r="AG8" s="3">
        <f t="shared" si="1"/>
        <v>22</v>
      </c>
      <c r="AH8" s="6">
        <v>56</v>
      </c>
      <c r="AI8" s="3"/>
      <c r="AJ8" s="3"/>
      <c r="AK8" s="6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</row>
    <row r="9" spans="1:51" x14ac:dyDescent="0.25">
      <c r="A9" s="3" t="s">
        <v>13</v>
      </c>
      <c r="B9" s="3">
        <v>8</v>
      </c>
      <c r="C9" s="3">
        <v>13</v>
      </c>
      <c r="D9" s="3">
        <v>3</v>
      </c>
      <c r="E9" s="3">
        <v>6</v>
      </c>
      <c r="F9" s="3">
        <v>2</v>
      </c>
      <c r="G9" s="3">
        <v>0</v>
      </c>
      <c r="H9" s="3">
        <v>4</v>
      </c>
      <c r="I9" s="3">
        <v>1</v>
      </c>
      <c r="J9" s="3">
        <v>15</v>
      </c>
      <c r="K9" s="3">
        <v>4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>
        <f t="shared" si="2"/>
        <v>56</v>
      </c>
      <c r="Y9" s="3">
        <f t="shared" si="3"/>
        <v>10</v>
      </c>
      <c r="Z9" s="3">
        <v>0</v>
      </c>
      <c r="AA9" s="4">
        <f t="shared" si="0"/>
        <v>5.6</v>
      </c>
      <c r="AB9" s="3"/>
      <c r="AF9" s="3">
        <v>0</v>
      </c>
      <c r="AG9" s="3">
        <f t="shared" si="1"/>
        <v>10</v>
      </c>
      <c r="AH9" s="6">
        <v>65</v>
      </c>
      <c r="AI9" s="3"/>
      <c r="AJ9" s="3"/>
      <c r="AK9" s="6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</row>
    <row r="10" spans="1:51" x14ac:dyDescent="0.25">
      <c r="A10" s="3" t="s">
        <v>14</v>
      </c>
      <c r="B10" s="3">
        <v>22</v>
      </c>
      <c r="C10" s="6">
        <v>1</v>
      </c>
      <c r="D10" s="6">
        <v>3</v>
      </c>
      <c r="E10" s="3">
        <v>17</v>
      </c>
      <c r="F10" s="3">
        <v>2</v>
      </c>
      <c r="G10" s="6">
        <v>11</v>
      </c>
      <c r="H10" s="3">
        <v>18</v>
      </c>
      <c r="I10" s="6">
        <v>0</v>
      </c>
      <c r="J10" s="3">
        <v>1</v>
      </c>
      <c r="K10" s="6">
        <v>6</v>
      </c>
      <c r="L10" s="6">
        <v>1</v>
      </c>
      <c r="M10" s="3">
        <v>5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>
        <f t="shared" si="2"/>
        <v>87</v>
      </c>
      <c r="Y10" s="3">
        <f t="shared" si="3"/>
        <v>12</v>
      </c>
      <c r="Z10" s="3">
        <v>6</v>
      </c>
      <c r="AA10" s="4">
        <f t="shared" si="0"/>
        <v>14.5</v>
      </c>
      <c r="AB10" s="3"/>
      <c r="AF10" s="3">
        <v>0</v>
      </c>
      <c r="AG10" s="3">
        <f t="shared" si="1"/>
        <v>12</v>
      </c>
      <c r="AH10" s="6">
        <v>46</v>
      </c>
      <c r="AI10" s="3"/>
      <c r="AJ10" s="3"/>
      <c r="AK10" s="6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</row>
    <row r="11" spans="1:51" x14ac:dyDescent="0.25">
      <c r="A11" s="3" t="s">
        <v>15</v>
      </c>
      <c r="B11" s="3">
        <v>2</v>
      </c>
      <c r="C11" s="3">
        <v>2</v>
      </c>
      <c r="D11" s="3">
        <v>31</v>
      </c>
      <c r="E11" s="3">
        <v>58</v>
      </c>
      <c r="F11" s="3">
        <v>22</v>
      </c>
      <c r="G11" s="3">
        <v>8</v>
      </c>
      <c r="H11" s="3">
        <v>10</v>
      </c>
      <c r="I11" s="3">
        <v>9</v>
      </c>
      <c r="J11" s="3">
        <v>9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>
        <f t="shared" si="2"/>
        <v>151</v>
      </c>
      <c r="Y11" s="3">
        <f t="shared" si="3"/>
        <v>9</v>
      </c>
      <c r="Z11" s="3">
        <v>0</v>
      </c>
      <c r="AA11" s="4">
        <f t="shared" si="0"/>
        <v>16.777777777777779</v>
      </c>
      <c r="AB11" s="3"/>
      <c r="AD11" s="3">
        <v>1</v>
      </c>
      <c r="AE11" s="3">
        <v>2</v>
      </c>
      <c r="AF11" s="3">
        <v>1</v>
      </c>
      <c r="AG11" s="3">
        <f t="shared" si="1"/>
        <v>10</v>
      </c>
      <c r="AH11" s="6">
        <v>72</v>
      </c>
      <c r="AI11" s="3"/>
      <c r="AJ11" s="3"/>
      <c r="AK11" s="6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</row>
    <row r="12" spans="1:51" x14ac:dyDescent="0.25">
      <c r="A12" s="3" t="s">
        <v>16</v>
      </c>
      <c r="B12" s="6">
        <v>9</v>
      </c>
      <c r="C12" s="6">
        <v>2</v>
      </c>
      <c r="D12" s="3">
        <v>18</v>
      </c>
      <c r="E12" s="3">
        <v>14</v>
      </c>
      <c r="F12" s="6">
        <v>24</v>
      </c>
      <c r="G12" s="6">
        <v>3</v>
      </c>
      <c r="H12" s="6">
        <v>5</v>
      </c>
      <c r="I12" s="3">
        <v>16</v>
      </c>
      <c r="J12" s="6">
        <v>5</v>
      </c>
      <c r="K12" s="6">
        <v>7</v>
      </c>
      <c r="L12" s="3">
        <v>3</v>
      </c>
      <c r="M12" s="6">
        <v>1</v>
      </c>
      <c r="N12" s="3">
        <v>4</v>
      </c>
      <c r="O12" s="6">
        <v>4</v>
      </c>
      <c r="P12" s="6">
        <v>6</v>
      </c>
      <c r="Q12" s="6">
        <v>6</v>
      </c>
      <c r="R12" s="3">
        <v>18</v>
      </c>
      <c r="S12" s="3"/>
      <c r="T12" s="3"/>
      <c r="U12" s="3"/>
      <c r="V12" s="3"/>
      <c r="W12" s="3"/>
      <c r="X12" s="3">
        <f t="shared" si="2"/>
        <v>145</v>
      </c>
      <c r="Y12" s="3">
        <f t="shared" si="3"/>
        <v>17</v>
      </c>
      <c r="Z12" s="3">
        <v>11</v>
      </c>
      <c r="AA12" s="4">
        <f t="shared" si="0"/>
        <v>24.166666666666668</v>
      </c>
      <c r="AB12" s="3"/>
      <c r="AF12" s="3">
        <v>2</v>
      </c>
      <c r="AG12" s="3">
        <f t="shared" si="1"/>
        <v>19</v>
      </c>
      <c r="AH12" s="6">
        <v>66</v>
      </c>
      <c r="AI12" s="3"/>
      <c r="AJ12" s="3"/>
      <c r="AK12" s="6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</row>
    <row r="13" spans="1:51" x14ac:dyDescent="0.25">
      <c r="A13" s="3" t="s">
        <v>17</v>
      </c>
      <c r="B13" s="3">
        <v>0</v>
      </c>
      <c r="C13" s="3">
        <v>6</v>
      </c>
      <c r="D13" s="3">
        <v>5</v>
      </c>
      <c r="E13" s="3">
        <v>1</v>
      </c>
      <c r="F13" s="3">
        <v>7</v>
      </c>
      <c r="G13" s="3">
        <v>12</v>
      </c>
      <c r="H13" s="3">
        <v>9</v>
      </c>
      <c r="I13" s="3">
        <v>5</v>
      </c>
      <c r="J13" s="3">
        <v>0</v>
      </c>
      <c r="K13" s="3">
        <v>34</v>
      </c>
      <c r="L13" s="3">
        <v>8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>
        <f t="shared" si="2"/>
        <v>87</v>
      </c>
      <c r="Y13" s="3">
        <f t="shared" si="3"/>
        <v>11</v>
      </c>
      <c r="Z13" s="3">
        <v>0</v>
      </c>
      <c r="AA13" s="4">
        <f t="shared" si="0"/>
        <v>7.9090909090909092</v>
      </c>
      <c r="AB13" s="3"/>
      <c r="AE13" s="3">
        <v>1</v>
      </c>
      <c r="AF13" s="3">
        <v>2</v>
      </c>
      <c r="AG13" s="3">
        <f t="shared" si="1"/>
        <v>13</v>
      </c>
      <c r="AH13" s="6">
        <v>70</v>
      </c>
      <c r="AI13" s="3"/>
      <c r="AJ13" s="3"/>
      <c r="AK13" s="6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</row>
    <row r="14" spans="1:51" x14ac:dyDescent="0.25">
      <c r="A14" s="3" t="s">
        <v>18</v>
      </c>
      <c r="B14" s="6">
        <v>2</v>
      </c>
      <c r="C14" s="3">
        <v>0</v>
      </c>
      <c r="D14" s="6">
        <v>6</v>
      </c>
      <c r="E14" s="3">
        <v>5</v>
      </c>
      <c r="F14" s="6">
        <v>45</v>
      </c>
      <c r="G14" s="3">
        <v>0</v>
      </c>
      <c r="H14" s="6">
        <v>1</v>
      </c>
      <c r="I14" s="3">
        <v>0</v>
      </c>
      <c r="J14" s="3">
        <v>1</v>
      </c>
      <c r="K14" s="3">
        <v>4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>
        <f t="shared" si="2"/>
        <v>64</v>
      </c>
      <c r="Y14" s="3">
        <f t="shared" si="3"/>
        <v>10</v>
      </c>
      <c r="Z14" s="3">
        <v>4</v>
      </c>
      <c r="AA14" s="4">
        <f t="shared" si="0"/>
        <v>10.666666666666666</v>
      </c>
      <c r="AB14" s="3"/>
      <c r="AE14" s="3">
        <v>1</v>
      </c>
      <c r="AF14" s="3">
        <v>1</v>
      </c>
      <c r="AG14" s="3">
        <f t="shared" si="1"/>
        <v>11</v>
      </c>
      <c r="AH14" s="6">
        <v>52</v>
      </c>
      <c r="AI14" s="3"/>
      <c r="AJ14" s="3"/>
      <c r="AK14" s="6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</row>
    <row r="15" spans="1:51" x14ac:dyDescent="0.25">
      <c r="A15" s="3" t="s">
        <v>19</v>
      </c>
      <c r="B15" s="3">
        <v>18</v>
      </c>
      <c r="C15" s="3">
        <v>5</v>
      </c>
      <c r="D15" s="3">
        <v>0</v>
      </c>
      <c r="E15" s="3">
        <v>1</v>
      </c>
      <c r="F15" s="6">
        <v>13</v>
      </c>
      <c r="G15" s="3">
        <v>2</v>
      </c>
      <c r="H15" s="3">
        <v>11</v>
      </c>
      <c r="I15" s="3">
        <v>0</v>
      </c>
      <c r="J15" s="3">
        <v>8</v>
      </c>
      <c r="K15" s="3">
        <v>1</v>
      </c>
      <c r="L15" s="3">
        <v>17</v>
      </c>
      <c r="M15" s="3">
        <v>11</v>
      </c>
      <c r="N15" s="3">
        <v>0</v>
      </c>
      <c r="O15" s="6">
        <v>1</v>
      </c>
      <c r="P15" s="3">
        <v>2</v>
      </c>
      <c r="Q15" s="3">
        <v>0</v>
      </c>
      <c r="R15" s="3">
        <v>15</v>
      </c>
      <c r="S15" s="3">
        <v>1</v>
      </c>
      <c r="T15" s="3">
        <v>0</v>
      </c>
      <c r="U15" s="3">
        <v>4</v>
      </c>
      <c r="V15" s="3"/>
      <c r="W15" s="3"/>
      <c r="X15" s="3">
        <f t="shared" si="2"/>
        <v>110</v>
      </c>
      <c r="Y15" s="3">
        <f t="shared" si="3"/>
        <v>20</v>
      </c>
      <c r="Z15" s="3">
        <v>2</v>
      </c>
      <c r="AA15" s="4">
        <f t="shared" si="0"/>
        <v>6.1111111111111107</v>
      </c>
      <c r="AB15" s="3"/>
      <c r="AF15" s="3">
        <v>1</v>
      </c>
      <c r="AG15" s="3">
        <f t="shared" si="1"/>
        <v>21</v>
      </c>
      <c r="AH15" s="6">
        <v>8</v>
      </c>
      <c r="AI15" s="3"/>
      <c r="AJ15" s="3"/>
      <c r="AK15" s="6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</row>
    <row r="16" spans="1:51" x14ac:dyDescent="0.25">
      <c r="A16" s="3" t="s">
        <v>20</v>
      </c>
      <c r="B16" s="3">
        <v>36</v>
      </c>
      <c r="C16" s="3">
        <v>1</v>
      </c>
      <c r="D16" s="6">
        <v>7</v>
      </c>
      <c r="E16" s="3">
        <v>17</v>
      </c>
      <c r="F16" s="3">
        <v>2</v>
      </c>
      <c r="G16" s="3">
        <v>4</v>
      </c>
      <c r="H16" s="3">
        <v>3</v>
      </c>
      <c r="I16" s="3">
        <v>14</v>
      </c>
      <c r="J16" s="3">
        <v>16</v>
      </c>
      <c r="K16" s="3">
        <v>1</v>
      </c>
      <c r="L16" s="3">
        <v>0</v>
      </c>
      <c r="M16" s="3">
        <v>5</v>
      </c>
      <c r="N16" s="3">
        <v>22</v>
      </c>
      <c r="O16" s="3">
        <v>22</v>
      </c>
      <c r="P16" s="3">
        <v>6</v>
      </c>
      <c r="Q16" s="6">
        <v>7</v>
      </c>
      <c r="R16" s="6">
        <v>2</v>
      </c>
      <c r="S16" s="3">
        <v>10</v>
      </c>
      <c r="T16" s="3">
        <v>2</v>
      </c>
      <c r="U16" s="3">
        <v>0</v>
      </c>
      <c r="V16" s="3">
        <v>0</v>
      </c>
      <c r="W16" s="3"/>
      <c r="X16" s="3">
        <f t="shared" si="2"/>
        <v>177</v>
      </c>
      <c r="Y16" s="3">
        <f t="shared" si="3"/>
        <v>21</v>
      </c>
      <c r="Z16" s="3">
        <v>4</v>
      </c>
      <c r="AA16" s="4">
        <f t="shared" si="0"/>
        <v>10.411764705882353</v>
      </c>
      <c r="AB16" s="3"/>
      <c r="AE16" s="3">
        <v>1</v>
      </c>
      <c r="AF16" s="3">
        <v>4</v>
      </c>
      <c r="AG16" s="3">
        <f t="shared" si="1"/>
        <v>25</v>
      </c>
      <c r="AH16" s="6">
        <v>58</v>
      </c>
      <c r="AI16" s="3"/>
      <c r="AJ16" s="3"/>
      <c r="AK16" s="6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</row>
    <row r="17" spans="1:51" x14ac:dyDescent="0.25">
      <c r="A17" s="3" t="s">
        <v>21</v>
      </c>
      <c r="B17" s="3">
        <v>33</v>
      </c>
      <c r="C17" s="3">
        <v>2</v>
      </c>
      <c r="D17" s="3">
        <v>44</v>
      </c>
      <c r="E17" s="3">
        <v>29</v>
      </c>
      <c r="F17" s="3">
        <v>3</v>
      </c>
      <c r="G17" s="3">
        <v>2</v>
      </c>
      <c r="H17" s="3">
        <v>0</v>
      </c>
      <c r="I17" s="6">
        <v>27</v>
      </c>
      <c r="J17" s="6">
        <v>6</v>
      </c>
      <c r="K17" s="3">
        <v>4</v>
      </c>
      <c r="L17" s="6">
        <v>3</v>
      </c>
      <c r="M17" s="6">
        <v>62</v>
      </c>
      <c r="N17" s="3">
        <v>12</v>
      </c>
      <c r="O17" s="3">
        <v>4</v>
      </c>
      <c r="P17" s="6">
        <v>28</v>
      </c>
      <c r="Q17" s="3">
        <v>24</v>
      </c>
      <c r="R17" s="3">
        <v>6</v>
      </c>
      <c r="S17" s="3">
        <v>9</v>
      </c>
      <c r="T17" s="3">
        <v>2</v>
      </c>
      <c r="U17" s="3">
        <v>15</v>
      </c>
      <c r="V17" s="3">
        <v>12</v>
      </c>
      <c r="W17" s="3">
        <v>1</v>
      </c>
      <c r="X17" s="3">
        <f t="shared" si="2"/>
        <v>328</v>
      </c>
      <c r="Y17" s="3">
        <f t="shared" si="3"/>
        <v>22</v>
      </c>
      <c r="Z17" s="3">
        <v>5</v>
      </c>
      <c r="AA17" s="4">
        <f t="shared" si="0"/>
        <v>19.294117647058822</v>
      </c>
      <c r="AB17" s="3"/>
      <c r="AD17" s="3">
        <v>1</v>
      </c>
      <c r="AE17" s="3">
        <v>6</v>
      </c>
      <c r="AF17" s="3">
        <v>1</v>
      </c>
      <c r="AG17" s="3">
        <f t="shared" si="1"/>
        <v>23</v>
      </c>
      <c r="AH17" s="6">
        <v>60</v>
      </c>
      <c r="AI17" s="3"/>
      <c r="AJ17" s="3"/>
      <c r="AK17" s="6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</row>
    <row r="18" spans="1:51" x14ac:dyDescent="0.25">
      <c r="A18" s="3" t="s">
        <v>209</v>
      </c>
      <c r="B18" s="3">
        <v>0</v>
      </c>
      <c r="C18" s="3">
        <v>19</v>
      </c>
      <c r="D18" s="6">
        <v>1</v>
      </c>
      <c r="E18" s="6">
        <v>1</v>
      </c>
      <c r="F18" s="3">
        <v>1</v>
      </c>
      <c r="G18" s="3">
        <v>0</v>
      </c>
      <c r="H18" s="6">
        <v>1</v>
      </c>
      <c r="I18" s="3">
        <v>12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>
        <f t="shared" si="2"/>
        <v>35</v>
      </c>
      <c r="Y18" s="3">
        <f t="shared" si="3"/>
        <v>8</v>
      </c>
      <c r="Z18" s="3">
        <v>3</v>
      </c>
      <c r="AA18" s="4">
        <f t="shared" si="0"/>
        <v>7</v>
      </c>
      <c r="AB18" s="3"/>
      <c r="AF18" s="3">
        <v>2</v>
      </c>
      <c r="AG18" s="3">
        <f t="shared" si="1"/>
        <v>10</v>
      </c>
      <c r="AH18" s="6">
        <v>61</v>
      </c>
      <c r="AI18" s="3"/>
      <c r="AJ18" s="3"/>
      <c r="AK18" s="6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</row>
    <row r="19" spans="1:51" x14ac:dyDescent="0.25">
      <c r="A19" s="3" t="s">
        <v>24</v>
      </c>
      <c r="B19" s="3">
        <v>12</v>
      </c>
      <c r="C19" s="3">
        <v>16</v>
      </c>
      <c r="D19" s="3">
        <v>2</v>
      </c>
      <c r="E19" s="6">
        <v>1</v>
      </c>
      <c r="F19" s="6">
        <v>9</v>
      </c>
      <c r="G19" s="3">
        <v>1</v>
      </c>
      <c r="H19" s="3">
        <v>2</v>
      </c>
      <c r="I19" s="3">
        <v>1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>
        <f t="shared" si="2"/>
        <v>44</v>
      </c>
      <c r="Y19" s="3">
        <f t="shared" si="3"/>
        <v>8</v>
      </c>
      <c r="Z19" s="3">
        <v>2</v>
      </c>
      <c r="AA19" s="4">
        <f t="shared" si="0"/>
        <v>7.333333333333333</v>
      </c>
      <c r="AB19" s="3"/>
      <c r="AF19" s="3">
        <v>8</v>
      </c>
      <c r="AG19" s="3">
        <f t="shared" si="1"/>
        <v>16</v>
      </c>
      <c r="AH19" s="6">
        <v>76</v>
      </c>
      <c r="AI19" s="3"/>
      <c r="AJ19" s="3"/>
      <c r="AK19" s="6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</row>
    <row r="20" spans="1:51" x14ac:dyDescent="0.25">
      <c r="A20" s="3" t="s">
        <v>25</v>
      </c>
      <c r="B20" s="6">
        <v>7</v>
      </c>
      <c r="C20" s="3">
        <v>22</v>
      </c>
      <c r="D20" s="6">
        <v>15</v>
      </c>
      <c r="E20" s="6">
        <v>13</v>
      </c>
      <c r="F20" s="3">
        <v>0</v>
      </c>
      <c r="G20" s="6">
        <v>41</v>
      </c>
      <c r="H20" s="6">
        <v>6</v>
      </c>
      <c r="I20" s="3">
        <v>0</v>
      </c>
      <c r="J20" s="3">
        <v>3</v>
      </c>
      <c r="K20" s="3">
        <v>50</v>
      </c>
      <c r="L20" s="3">
        <v>0</v>
      </c>
      <c r="M20" s="3">
        <v>7</v>
      </c>
      <c r="N20" s="6">
        <v>1</v>
      </c>
      <c r="O20" s="3">
        <v>16</v>
      </c>
      <c r="P20" s="3">
        <v>12</v>
      </c>
      <c r="Q20" s="3"/>
      <c r="R20" s="3"/>
      <c r="S20" s="3"/>
      <c r="T20" s="3"/>
      <c r="U20" s="3"/>
      <c r="V20" s="3"/>
      <c r="W20" s="3"/>
      <c r="X20" s="3">
        <f>SUM(B20:W20)</f>
        <v>193</v>
      </c>
      <c r="Y20" s="3">
        <f t="shared" si="3"/>
        <v>15</v>
      </c>
      <c r="Z20" s="3">
        <v>6</v>
      </c>
      <c r="AA20" s="4">
        <f t="shared" si="0"/>
        <v>21.444444444444443</v>
      </c>
      <c r="AB20" s="3"/>
      <c r="AD20" s="3">
        <v>1</v>
      </c>
      <c r="AE20" s="3">
        <v>2</v>
      </c>
      <c r="AF20" s="3">
        <v>1</v>
      </c>
      <c r="AG20" s="3">
        <f t="shared" si="1"/>
        <v>16</v>
      </c>
      <c r="AH20" s="6">
        <v>73</v>
      </c>
      <c r="AI20" s="3"/>
      <c r="AJ20" s="3"/>
      <c r="AK20" s="6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</row>
    <row r="21" spans="1:51" x14ac:dyDescent="0.25">
      <c r="A21" s="6" t="s">
        <v>42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4"/>
      <c r="AB21" s="3"/>
      <c r="AD21" s="3"/>
      <c r="AE21" s="3"/>
      <c r="AF21" s="3"/>
      <c r="AG21" s="3"/>
      <c r="AH21" s="6"/>
      <c r="AI21" s="3"/>
      <c r="AJ21" s="3"/>
      <c r="AK21" s="6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</row>
    <row r="22" spans="1:51" x14ac:dyDescent="0.25">
      <c r="A22" s="3" t="s">
        <v>43</v>
      </c>
      <c r="B22" s="3">
        <v>1</v>
      </c>
      <c r="C22" s="3">
        <v>3</v>
      </c>
      <c r="D22" s="3">
        <v>2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>
        <f t="shared" ref="X22:X32" si="4">SUM(B22:W22)</f>
        <v>6</v>
      </c>
      <c r="Y22" s="3">
        <f t="shared" ref="Y22:Y32" si="5">COUNT(B22:W22)</f>
        <v>3</v>
      </c>
      <c r="Z22" s="3">
        <v>0</v>
      </c>
      <c r="AA22" s="4"/>
      <c r="AB22" s="3"/>
      <c r="AF22" s="3">
        <v>0</v>
      </c>
      <c r="AG22" s="3">
        <v>3</v>
      </c>
      <c r="AH22" s="6">
        <v>82</v>
      </c>
      <c r="AI22" s="3"/>
      <c r="AJ22" s="3"/>
      <c r="AK22" s="6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</row>
    <row r="23" spans="1:51" x14ac:dyDescent="0.25">
      <c r="A23" s="3" t="s">
        <v>44</v>
      </c>
      <c r="B23" s="3">
        <v>2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>
        <f t="shared" si="4"/>
        <v>2</v>
      </c>
      <c r="Y23" s="3">
        <f t="shared" si="5"/>
        <v>1</v>
      </c>
      <c r="Z23" s="3">
        <v>0</v>
      </c>
      <c r="AA23" s="4"/>
      <c r="AB23" s="3"/>
      <c r="AF23" s="3">
        <v>0</v>
      </c>
      <c r="AG23" s="3">
        <v>1</v>
      </c>
      <c r="AH23" s="6">
        <v>77</v>
      </c>
      <c r="AI23" s="3"/>
      <c r="AJ23" s="3"/>
      <c r="AK23" s="6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</row>
    <row r="24" spans="1:51" x14ac:dyDescent="0.25">
      <c r="A24" s="3" t="s">
        <v>45</v>
      </c>
      <c r="B24" s="3">
        <v>17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>
        <f t="shared" si="4"/>
        <v>17</v>
      </c>
      <c r="Y24" s="3">
        <f t="shared" si="5"/>
        <v>1</v>
      </c>
      <c r="Z24" s="3">
        <v>0</v>
      </c>
      <c r="AA24" s="4"/>
      <c r="AB24" s="3"/>
      <c r="AF24" s="3">
        <v>0</v>
      </c>
      <c r="AG24" s="3">
        <v>1</v>
      </c>
      <c r="AH24" s="6">
        <v>81</v>
      </c>
      <c r="AI24" s="3"/>
      <c r="AJ24" s="6"/>
      <c r="AK24" s="6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</row>
    <row r="25" spans="1:51" x14ac:dyDescent="0.25">
      <c r="A25" s="3" t="s">
        <v>46</v>
      </c>
      <c r="B25" s="3">
        <v>1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>
        <f t="shared" si="4"/>
        <v>1</v>
      </c>
      <c r="Y25" s="3">
        <f t="shared" si="5"/>
        <v>1</v>
      </c>
      <c r="Z25" s="3">
        <v>0</v>
      </c>
      <c r="AA25" s="4"/>
      <c r="AB25" s="3"/>
      <c r="AF25" s="3">
        <v>0</v>
      </c>
      <c r="AG25" s="3">
        <v>1</v>
      </c>
      <c r="AH25" s="15" t="s">
        <v>381</v>
      </c>
      <c r="AI25" s="3"/>
      <c r="AJ25" s="3"/>
      <c r="AK25" s="6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</row>
    <row r="26" spans="1:51" x14ac:dyDescent="0.25">
      <c r="A26" s="3" t="s">
        <v>47</v>
      </c>
      <c r="B26" s="3">
        <v>19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>
        <f t="shared" si="4"/>
        <v>19</v>
      </c>
      <c r="Y26" s="3">
        <f t="shared" si="5"/>
        <v>1</v>
      </c>
      <c r="Z26" s="3">
        <v>0</v>
      </c>
      <c r="AA26" s="4"/>
      <c r="AB26" s="3"/>
      <c r="AF26" s="3">
        <v>0</v>
      </c>
      <c r="AG26" s="3">
        <v>1</v>
      </c>
      <c r="AH26" s="15" t="s">
        <v>381</v>
      </c>
      <c r="AI26" s="3"/>
      <c r="AJ26" s="3"/>
      <c r="AK26" s="6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</row>
    <row r="27" spans="1:51" x14ac:dyDescent="0.25">
      <c r="A27" s="3" t="s">
        <v>48</v>
      </c>
      <c r="B27" s="6">
        <v>13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>
        <f t="shared" si="4"/>
        <v>13</v>
      </c>
      <c r="Y27" s="3">
        <f t="shared" si="5"/>
        <v>1</v>
      </c>
      <c r="Z27" s="3">
        <v>1</v>
      </c>
      <c r="AA27" s="4"/>
      <c r="AB27" s="3"/>
      <c r="AF27" s="3">
        <v>0</v>
      </c>
      <c r="AG27" s="3">
        <v>1</v>
      </c>
      <c r="AH27" s="15" t="s">
        <v>381</v>
      </c>
      <c r="AI27" s="3"/>
      <c r="AJ27" s="3"/>
      <c r="AK27" s="6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</row>
    <row r="28" spans="1:51" x14ac:dyDescent="0.25">
      <c r="A28" s="3" t="s">
        <v>49</v>
      </c>
      <c r="B28" s="3">
        <v>2</v>
      </c>
      <c r="C28" s="6">
        <v>3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>
        <f t="shared" si="4"/>
        <v>5</v>
      </c>
      <c r="Y28" s="3">
        <f t="shared" si="5"/>
        <v>2</v>
      </c>
      <c r="Z28" s="3">
        <v>1</v>
      </c>
      <c r="AA28" s="4"/>
      <c r="AB28" s="3"/>
      <c r="AF28" s="3">
        <v>0</v>
      </c>
      <c r="AG28" s="3">
        <v>2</v>
      </c>
      <c r="AH28" s="6">
        <v>78</v>
      </c>
      <c r="AI28" s="3"/>
      <c r="AJ28" s="3"/>
      <c r="AK28" s="6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</row>
    <row r="29" spans="1:51" x14ac:dyDescent="0.25">
      <c r="A29" s="3" t="s">
        <v>50</v>
      </c>
      <c r="B29" s="3">
        <v>4</v>
      </c>
      <c r="C29" s="6">
        <v>2</v>
      </c>
      <c r="D29" s="6">
        <v>4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>
        <f t="shared" si="4"/>
        <v>10</v>
      </c>
      <c r="Y29" s="3">
        <f t="shared" si="5"/>
        <v>3</v>
      </c>
      <c r="Z29" s="3">
        <v>2</v>
      </c>
      <c r="AA29" s="4"/>
      <c r="AB29" s="3"/>
      <c r="AF29" s="3">
        <v>0</v>
      </c>
      <c r="AG29" s="3">
        <v>3</v>
      </c>
      <c r="AH29" s="6">
        <v>57</v>
      </c>
      <c r="AI29" s="3"/>
      <c r="AJ29" s="3"/>
      <c r="AK29" s="6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</row>
    <row r="30" spans="1:51" x14ac:dyDescent="0.25">
      <c r="A30" s="3" t="s">
        <v>51</v>
      </c>
      <c r="B30" s="3">
        <v>3</v>
      </c>
      <c r="C30" s="6">
        <v>3</v>
      </c>
      <c r="D30" s="3">
        <v>0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>
        <f t="shared" si="4"/>
        <v>6</v>
      </c>
      <c r="Y30" s="3">
        <f t="shared" si="5"/>
        <v>3</v>
      </c>
      <c r="Z30" s="3">
        <v>1</v>
      </c>
      <c r="AA30" s="4"/>
      <c r="AB30" s="3"/>
      <c r="AF30" s="3">
        <v>0</v>
      </c>
      <c r="AG30" s="3">
        <v>3</v>
      </c>
      <c r="AH30" s="6">
        <v>80</v>
      </c>
      <c r="AI30" s="3"/>
      <c r="AJ30" s="3"/>
      <c r="AK30" s="6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</row>
    <row r="31" spans="1:51" x14ac:dyDescent="0.25">
      <c r="A31" s="3" t="s">
        <v>52</v>
      </c>
      <c r="B31" s="3">
        <v>3</v>
      </c>
      <c r="C31" s="3">
        <v>5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>
        <f t="shared" si="4"/>
        <v>8</v>
      </c>
      <c r="Y31" s="3">
        <f t="shared" si="5"/>
        <v>2</v>
      </c>
      <c r="Z31" s="3">
        <v>0</v>
      </c>
      <c r="AA31" s="4"/>
      <c r="AB31" s="3"/>
      <c r="AF31" s="3">
        <v>0</v>
      </c>
      <c r="AG31" s="3">
        <v>2</v>
      </c>
      <c r="AH31" s="6">
        <v>1</v>
      </c>
      <c r="AI31" s="3"/>
      <c r="AJ31" s="3"/>
      <c r="AK31" s="6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</row>
    <row r="32" spans="1:51" x14ac:dyDescent="0.25">
      <c r="A32" s="3" t="s">
        <v>53</v>
      </c>
      <c r="B32" s="3">
        <v>3</v>
      </c>
      <c r="C32" s="3">
        <v>1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>
        <f t="shared" si="4"/>
        <v>4</v>
      </c>
      <c r="Y32" s="3">
        <f t="shared" si="5"/>
        <v>2</v>
      </c>
      <c r="Z32" s="3">
        <v>0</v>
      </c>
      <c r="AA32" s="4"/>
      <c r="AB32" s="3"/>
      <c r="AF32" s="3">
        <v>0</v>
      </c>
      <c r="AG32" s="3">
        <v>2</v>
      </c>
      <c r="AH32" s="6">
        <v>75</v>
      </c>
      <c r="AI32" s="3"/>
      <c r="AJ32" s="3"/>
      <c r="AK32" s="6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</row>
    <row r="33" spans="1:5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>
        <f>SUM(X3:X32)</f>
        <v>2554</v>
      </c>
      <c r="Y33" s="3">
        <f>SUM(Y3:Y32)</f>
        <v>261</v>
      </c>
      <c r="Z33" s="3">
        <f>SUM(Z3:Z32)</f>
        <v>52</v>
      </c>
      <c r="AA33" s="4">
        <f>X33/(Y33-Z33)</f>
        <v>12.220095693779903</v>
      </c>
      <c r="AB33" s="3"/>
      <c r="AC33" s="3"/>
      <c r="AD33" s="3">
        <f>SUM(AD3:AD32)</f>
        <v>5</v>
      </c>
      <c r="AE33" s="3">
        <f>SUM(AE3:AE32)</f>
        <v>28</v>
      </c>
      <c r="AF33" s="3">
        <f>SUM(AF3:AF32)</f>
        <v>37</v>
      </c>
      <c r="AG33" s="3">
        <f>SUM(AG3:AG32)</f>
        <v>298</v>
      </c>
      <c r="AH33" s="3"/>
      <c r="AI33" s="3"/>
      <c r="AJ33" s="3"/>
      <c r="AK33" s="6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</row>
    <row r="34" spans="1:5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</row>
    <row r="35" spans="1:5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</row>
    <row r="36" spans="1:5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Y36" s="6" t="s">
        <v>26</v>
      </c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</row>
    <row r="37" spans="1:5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Y37" s="3" t="s">
        <v>34</v>
      </c>
      <c r="Z37" s="3"/>
      <c r="AA37" s="5">
        <v>98</v>
      </c>
      <c r="AB37" s="3" t="s">
        <v>27</v>
      </c>
      <c r="AE37" s="3" t="s">
        <v>38</v>
      </c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</row>
    <row r="38" spans="1:5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Y38" s="3" t="s">
        <v>21</v>
      </c>
      <c r="Z38" s="3"/>
      <c r="AA38" s="5" t="s">
        <v>22</v>
      </c>
      <c r="AB38" s="3" t="s">
        <v>28</v>
      </c>
      <c r="AE38" s="3" t="s">
        <v>41</v>
      </c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</row>
    <row r="39" spans="1:5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Y39" s="3" t="s">
        <v>29</v>
      </c>
      <c r="Z39" s="3"/>
      <c r="AA39" s="5">
        <v>58</v>
      </c>
      <c r="AB39" s="3" t="s">
        <v>30</v>
      </c>
      <c r="AE39" s="3" t="s">
        <v>37</v>
      </c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</row>
    <row r="40" spans="1:5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Y40" s="3" t="s">
        <v>34</v>
      </c>
      <c r="Z40" s="3"/>
      <c r="AA40" s="5" t="s">
        <v>31</v>
      </c>
      <c r="AB40" s="3" t="s">
        <v>32</v>
      </c>
      <c r="AE40" s="3" t="s">
        <v>40</v>
      </c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</row>
    <row r="41" spans="1:5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Y41" s="3" t="s">
        <v>35</v>
      </c>
      <c r="Z41" s="3"/>
      <c r="AA41" s="5">
        <v>50</v>
      </c>
      <c r="AB41" s="3" t="s">
        <v>33</v>
      </c>
      <c r="AE41" s="3" t="s">
        <v>39</v>
      </c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</row>
    <row r="42" spans="1:5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</row>
    <row r="43" spans="1:5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5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</sheetData>
  <phoneticPr fontId="10" type="noConversion"/>
  <pageMargins left="1.1417322834645669" right="0.74803149606299213" top="0.98425196850393704" bottom="0.98425196850393704" header="0.51181102362204722" footer="0.51181102362204722"/>
  <pageSetup paperSize="9" scale="90" orientation="portrait" horizontalDpi="4294967292" r:id="rId1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T44"/>
  <sheetViews>
    <sheetView workbookViewId="0">
      <pane xSplit="32" ySplit="2" topLeftCell="AG18" activePane="bottomRight" state="frozen"/>
      <selection pane="topRight" activeCell="AG1" sqref="AG1"/>
      <selection pane="bottomLeft" activeCell="A3" sqref="A3"/>
      <selection pane="bottomRight" activeCell="AG29" sqref="AG29"/>
    </sheetView>
  </sheetViews>
  <sheetFormatPr defaultRowHeight="12.5" x14ac:dyDescent="0.25"/>
  <cols>
    <col min="2" max="32" width="3.6328125" hidden="1" customWidth="1"/>
    <col min="33" max="33" width="5.6328125" customWidth="1"/>
    <col min="34" max="34" width="4.90625" customWidth="1"/>
    <col min="35" max="35" width="4.6328125" customWidth="1"/>
    <col min="36" max="36" width="5.6328125" customWidth="1"/>
    <col min="37" max="37" width="4.90625" customWidth="1"/>
    <col min="38" max="38" width="3.90625" customWidth="1"/>
    <col min="39" max="39" width="3.6328125" customWidth="1"/>
    <col min="40" max="40" width="4" customWidth="1"/>
    <col min="41" max="41" width="4.08984375" customWidth="1"/>
    <col min="42" max="42" width="5.08984375" customWidth="1"/>
    <col min="43" max="43" width="5" customWidth="1"/>
    <col min="46" max="46" width="4.36328125" customWidth="1"/>
  </cols>
  <sheetData>
    <row r="1" spans="1:46" ht="15.5" x14ac:dyDescent="0.35">
      <c r="A1" s="8" t="s">
        <v>55</v>
      </c>
      <c r="B1" s="2"/>
      <c r="C1" s="2"/>
      <c r="D1" s="3"/>
      <c r="E1" s="3"/>
      <c r="F1" s="3"/>
      <c r="G1" s="3" t="s">
        <v>56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 t="s">
        <v>57</v>
      </c>
      <c r="AK1" s="3"/>
      <c r="AL1" s="3"/>
      <c r="AM1" s="3"/>
      <c r="AN1" s="3"/>
      <c r="AO1" s="3"/>
      <c r="AP1" s="3"/>
      <c r="AQ1" s="3"/>
    </row>
    <row r="2" spans="1:46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 t="s">
        <v>69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 t="s">
        <v>0</v>
      </c>
      <c r="AH2" s="3" t="s">
        <v>1</v>
      </c>
      <c r="AI2" s="3" t="s">
        <v>2</v>
      </c>
      <c r="AJ2" s="3" t="s">
        <v>3</v>
      </c>
      <c r="AK2" s="3"/>
      <c r="AL2" s="3" t="s">
        <v>54</v>
      </c>
      <c r="AM2" s="3" t="s">
        <v>4</v>
      </c>
      <c r="AN2" s="3" t="s">
        <v>5</v>
      </c>
      <c r="AO2" s="3" t="s">
        <v>6</v>
      </c>
      <c r="AP2" s="3" t="s">
        <v>342</v>
      </c>
      <c r="AQ2" s="3"/>
    </row>
    <row r="3" spans="1:46" x14ac:dyDescent="0.25">
      <c r="A3" s="3" t="s">
        <v>7</v>
      </c>
      <c r="B3" s="3">
        <v>1</v>
      </c>
      <c r="C3" s="3">
        <v>0</v>
      </c>
      <c r="D3" s="6">
        <v>2</v>
      </c>
      <c r="E3" s="3">
        <v>6</v>
      </c>
      <c r="F3" s="6">
        <v>4</v>
      </c>
      <c r="G3" s="3">
        <v>1</v>
      </c>
      <c r="H3" s="3">
        <v>0</v>
      </c>
      <c r="I3" s="3">
        <v>1</v>
      </c>
      <c r="J3" s="3">
        <v>2</v>
      </c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  <c r="AB3" s="3"/>
      <c r="AC3" s="3"/>
      <c r="AD3" s="3"/>
      <c r="AE3" s="3"/>
      <c r="AF3" s="5"/>
      <c r="AG3" s="3">
        <f>SUM(A3:AF3)</f>
        <v>17</v>
      </c>
      <c r="AH3" s="3">
        <v>9</v>
      </c>
      <c r="AI3" s="3">
        <v>2</v>
      </c>
      <c r="AJ3" s="4">
        <f t="shared" ref="AJ3:AJ24" si="0">AG3/(AH3-AI3)</f>
        <v>2.4285714285714284</v>
      </c>
      <c r="AK3" s="3"/>
      <c r="AO3" s="3">
        <v>10</v>
      </c>
      <c r="AP3" s="3">
        <f t="shared" ref="AP3:AP24" si="1">AH3+AO3</f>
        <v>19</v>
      </c>
      <c r="AQ3" s="6">
        <v>79</v>
      </c>
      <c r="AS3" s="3"/>
      <c r="AT3" s="6"/>
    </row>
    <row r="4" spans="1:46" x14ac:dyDescent="0.25">
      <c r="A4" s="3" t="s">
        <v>8</v>
      </c>
      <c r="B4" s="3">
        <v>13</v>
      </c>
      <c r="C4" s="3">
        <v>4</v>
      </c>
      <c r="D4" s="3">
        <v>36</v>
      </c>
      <c r="E4" s="3">
        <v>11</v>
      </c>
      <c r="F4" s="3">
        <v>59</v>
      </c>
      <c r="G4" s="6">
        <v>32</v>
      </c>
      <c r="H4" s="3">
        <v>1</v>
      </c>
      <c r="I4" s="3">
        <v>43</v>
      </c>
      <c r="J4" s="3">
        <v>25</v>
      </c>
      <c r="K4" s="3">
        <v>13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4"/>
      <c r="AB4" s="3"/>
      <c r="AC4" s="3"/>
      <c r="AD4" s="3"/>
      <c r="AE4" s="3"/>
      <c r="AF4" s="5"/>
      <c r="AG4" s="3">
        <f t="shared" ref="AG4:AG26" si="2">SUM(A4:AF4)</f>
        <v>237</v>
      </c>
      <c r="AH4" s="3">
        <v>10</v>
      </c>
      <c r="AI4" s="3">
        <v>1</v>
      </c>
      <c r="AJ4" s="4">
        <f t="shared" si="0"/>
        <v>26.333333333333332</v>
      </c>
      <c r="AK4" s="3"/>
      <c r="AL4" s="3"/>
      <c r="AM4" s="3">
        <v>1</v>
      </c>
      <c r="AN4" s="3">
        <v>4</v>
      </c>
      <c r="AO4" s="3">
        <v>2</v>
      </c>
      <c r="AP4" s="3">
        <f t="shared" si="1"/>
        <v>12</v>
      </c>
      <c r="AQ4" s="6">
        <v>69</v>
      </c>
      <c r="AS4" s="3"/>
      <c r="AT4" s="6"/>
    </row>
    <row r="5" spans="1:46" x14ac:dyDescent="0.25">
      <c r="A5" s="3" t="s">
        <v>10</v>
      </c>
      <c r="B5" s="3">
        <v>8</v>
      </c>
      <c r="C5" s="3">
        <v>2</v>
      </c>
      <c r="D5" s="3">
        <v>23</v>
      </c>
      <c r="E5" s="3">
        <v>41</v>
      </c>
      <c r="F5" s="3">
        <v>11</v>
      </c>
      <c r="G5" s="3">
        <v>6</v>
      </c>
      <c r="H5" s="3">
        <v>3</v>
      </c>
      <c r="I5" s="3">
        <v>0</v>
      </c>
      <c r="J5" s="3">
        <v>17</v>
      </c>
      <c r="K5" s="3">
        <v>0</v>
      </c>
      <c r="L5" s="3">
        <v>27</v>
      </c>
      <c r="M5" s="6">
        <v>9</v>
      </c>
      <c r="N5" s="3">
        <v>3</v>
      </c>
      <c r="O5" s="3">
        <v>1</v>
      </c>
      <c r="P5" s="3">
        <v>8</v>
      </c>
      <c r="Q5" s="3">
        <v>3</v>
      </c>
      <c r="R5" s="3">
        <v>25</v>
      </c>
      <c r="S5" s="3">
        <v>27</v>
      </c>
      <c r="T5" s="3">
        <v>2</v>
      </c>
      <c r="U5" s="6">
        <v>9</v>
      </c>
      <c r="V5" s="3">
        <v>12</v>
      </c>
      <c r="W5" s="3">
        <v>14</v>
      </c>
      <c r="X5" s="3"/>
      <c r="Y5" s="3"/>
      <c r="Z5" s="3"/>
      <c r="AA5" s="4"/>
      <c r="AB5" s="3"/>
      <c r="AC5" s="3"/>
      <c r="AD5" s="3"/>
      <c r="AE5" s="3"/>
      <c r="AF5" s="5"/>
      <c r="AG5" s="3">
        <f t="shared" si="2"/>
        <v>251</v>
      </c>
      <c r="AH5" s="3">
        <v>22</v>
      </c>
      <c r="AI5" s="3">
        <v>3</v>
      </c>
      <c r="AJ5" s="4">
        <f t="shared" si="0"/>
        <v>13.210526315789474</v>
      </c>
      <c r="AK5" s="3"/>
      <c r="AL5" s="3"/>
      <c r="AM5" s="3"/>
      <c r="AN5" s="3">
        <v>4</v>
      </c>
      <c r="AO5" s="3">
        <v>2</v>
      </c>
      <c r="AP5" s="3">
        <f t="shared" si="1"/>
        <v>24</v>
      </c>
      <c r="AQ5" s="6">
        <v>30</v>
      </c>
      <c r="AS5" s="3"/>
      <c r="AT5" s="6"/>
    </row>
    <row r="6" spans="1:46" x14ac:dyDescent="0.25">
      <c r="A6" s="3" t="s">
        <v>43</v>
      </c>
      <c r="B6" s="3">
        <v>0</v>
      </c>
      <c r="C6" s="3">
        <v>3</v>
      </c>
      <c r="D6" s="6">
        <v>1</v>
      </c>
      <c r="E6" s="3">
        <v>0</v>
      </c>
      <c r="F6" s="3">
        <v>0</v>
      </c>
      <c r="G6" s="3">
        <v>0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4"/>
      <c r="AB6" s="3"/>
      <c r="AC6" s="3"/>
      <c r="AD6" s="3"/>
      <c r="AE6" s="3"/>
      <c r="AF6" s="5"/>
      <c r="AG6" s="3">
        <f t="shared" si="2"/>
        <v>4</v>
      </c>
      <c r="AH6" s="3">
        <v>6</v>
      </c>
      <c r="AI6" s="3">
        <v>1</v>
      </c>
      <c r="AJ6" s="4">
        <f t="shared" si="0"/>
        <v>0.8</v>
      </c>
      <c r="AK6" s="3"/>
      <c r="AL6" s="3"/>
      <c r="AM6" s="3"/>
      <c r="AN6" s="3"/>
      <c r="AO6" s="3">
        <v>1</v>
      </c>
      <c r="AP6" s="3">
        <f t="shared" si="1"/>
        <v>7</v>
      </c>
      <c r="AQ6" s="6">
        <v>82</v>
      </c>
      <c r="AS6" s="3"/>
      <c r="AT6" s="6"/>
    </row>
    <row r="7" spans="1:46" x14ac:dyDescent="0.25">
      <c r="A7" s="3" t="s">
        <v>11</v>
      </c>
      <c r="B7" s="3">
        <v>15</v>
      </c>
      <c r="C7" s="3">
        <v>6</v>
      </c>
      <c r="D7" s="6">
        <v>17</v>
      </c>
      <c r="E7" s="3">
        <v>4</v>
      </c>
      <c r="F7" s="3">
        <v>0</v>
      </c>
      <c r="G7" s="6">
        <v>69</v>
      </c>
      <c r="H7" s="3">
        <v>4</v>
      </c>
      <c r="I7" s="3">
        <v>27</v>
      </c>
      <c r="J7" s="6">
        <v>0</v>
      </c>
      <c r="K7" s="3">
        <v>4</v>
      </c>
      <c r="L7" s="6">
        <v>14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4"/>
      <c r="AB7" s="3"/>
      <c r="AC7" s="3"/>
      <c r="AD7" s="3"/>
      <c r="AE7" s="3"/>
      <c r="AF7" s="5"/>
      <c r="AG7" s="3">
        <f t="shared" si="2"/>
        <v>160</v>
      </c>
      <c r="AH7" s="3">
        <v>11</v>
      </c>
      <c r="AI7" s="3">
        <v>4</v>
      </c>
      <c r="AJ7" s="4">
        <f t="shared" si="0"/>
        <v>22.857142857142858</v>
      </c>
      <c r="AK7" s="3"/>
      <c r="AL7" s="3"/>
      <c r="AM7" s="3">
        <v>1</v>
      </c>
      <c r="AN7" s="3">
        <v>1</v>
      </c>
      <c r="AO7" s="3">
        <v>0</v>
      </c>
      <c r="AP7" s="3">
        <f t="shared" si="1"/>
        <v>11</v>
      </c>
      <c r="AQ7" s="6">
        <v>63</v>
      </c>
      <c r="AS7" s="3"/>
      <c r="AT7" s="6"/>
    </row>
    <row r="8" spans="1:46" x14ac:dyDescent="0.25">
      <c r="A8" s="3" t="s">
        <v>12</v>
      </c>
      <c r="B8" s="3">
        <v>1</v>
      </c>
      <c r="C8" s="3">
        <v>7</v>
      </c>
      <c r="D8" s="3">
        <v>4</v>
      </c>
      <c r="E8" s="3">
        <v>13</v>
      </c>
      <c r="F8" s="3">
        <v>5</v>
      </c>
      <c r="G8" s="3">
        <v>2</v>
      </c>
      <c r="H8" s="3">
        <v>1</v>
      </c>
      <c r="I8" s="6">
        <v>1</v>
      </c>
      <c r="J8" s="3">
        <v>1</v>
      </c>
      <c r="K8" s="3">
        <v>2</v>
      </c>
      <c r="L8" s="6">
        <v>5</v>
      </c>
      <c r="M8" s="3">
        <v>2</v>
      </c>
      <c r="N8" s="3">
        <v>14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4"/>
      <c r="AB8" s="3"/>
      <c r="AC8" s="3"/>
      <c r="AD8" s="3"/>
      <c r="AE8" s="3"/>
      <c r="AF8" s="5"/>
      <c r="AG8" s="3">
        <f t="shared" si="2"/>
        <v>58</v>
      </c>
      <c r="AH8" s="3">
        <v>13</v>
      </c>
      <c r="AI8" s="3">
        <v>2</v>
      </c>
      <c r="AJ8" s="4">
        <f t="shared" si="0"/>
        <v>5.2727272727272725</v>
      </c>
      <c r="AK8" s="3"/>
      <c r="AL8" s="3"/>
      <c r="AM8" s="3"/>
      <c r="AN8" s="3"/>
      <c r="AO8" s="3">
        <v>5</v>
      </c>
      <c r="AP8" s="3">
        <f t="shared" si="1"/>
        <v>18</v>
      </c>
      <c r="AQ8" s="6">
        <v>4</v>
      </c>
      <c r="AS8" s="3"/>
      <c r="AT8" s="6"/>
    </row>
    <row r="9" spans="1:46" x14ac:dyDescent="0.25">
      <c r="A9" s="3" t="s">
        <v>59</v>
      </c>
      <c r="B9" s="6">
        <v>0</v>
      </c>
      <c r="C9" s="3">
        <v>19</v>
      </c>
      <c r="D9" s="3">
        <v>4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4"/>
      <c r="AB9" s="3"/>
      <c r="AC9" s="3"/>
      <c r="AD9" s="3"/>
      <c r="AE9" s="3"/>
      <c r="AF9" s="5"/>
      <c r="AG9" s="3">
        <f t="shared" si="2"/>
        <v>23</v>
      </c>
      <c r="AH9" s="3">
        <v>3</v>
      </c>
      <c r="AI9" s="3">
        <v>1</v>
      </c>
      <c r="AJ9" s="4">
        <f t="shared" si="0"/>
        <v>11.5</v>
      </c>
      <c r="AK9" s="3"/>
      <c r="AL9" s="3"/>
      <c r="AM9" s="3"/>
      <c r="AN9" s="3"/>
      <c r="AO9" s="3">
        <v>3</v>
      </c>
      <c r="AP9" s="3">
        <f t="shared" si="1"/>
        <v>6</v>
      </c>
      <c r="AQ9" s="6">
        <v>85</v>
      </c>
      <c r="AS9" s="3"/>
      <c r="AT9" s="6"/>
    </row>
    <row r="10" spans="1:46" x14ac:dyDescent="0.25">
      <c r="A10" s="3" t="s">
        <v>34</v>
      </c>
      <c r="B10" s="3">
        <v>17</v>
      </c>
      <c r="C10" s="3">
        <v>19</v>
      </c>
      <c r="D10" s="3">
        <v>22</v>
      </c>
      <c r="E10" s="3">
        <v>30</v>
      </c>
      <c r="F10" s="3">
        <v>6</v>
      </c>
      <c r="G10" s="3">
        <v>0</v>
      </c>
      <c r="H10" s="3">
        <v>23</v>
      </c>
      <c r="I10" s="3">
        <v>33</v>
      </c>
      <c r="J10" s="3">
        <v>8</v>
      </c>
      <c r="K10" s="3">
        <v>1</v>
      </c>
      <c r="L10" s="3">
        <v>14</v>
      </c>
      <c r="M10" s="3">
        <v>8</v>
      </c>
      <c r="N10" s="3">
        <v>19</v>
      </c>
      <c r="O10" s="3">
        <v>4</v>
      </c>
      <c r="P10" s="3">
        <v>1</v>
      </c>
      <c r="Q10" s="6">
        <v>6</v>
      </c>
      <c r="R10" s="3">
        <v>9</v>
      </c>
      <c r="S10" s="3">
        <v>2</v>
      </c>
      <c r="T10" s="3">
        <v>6</v>
      </c>
      <c r="U10" s="3">
        <v>6</v>
      </c>
      <c r="V10" s="3">
        <v>20</v>
      </c>
      <c r="W10" s="3">
        <v>64</v>
      </c>
      <c r="X10" s="3">
        <v>4</v>
      </c>
      <c r="Y10" s="3">
        <v>36</v>
      </c>
      <c r="Z10" s="3">
        <v>2</v>
      </c>
      <c r="AA10" s="3">
        <v>53</v>
      </c>
      <c r="AB10" s="3"/>
      <c r="AC10" s="3"/>
      <c r="AD10" s="3"/>
      <c r="AE10" s="3"/>
      <c r="AF10" s="5"/>
      <c r="AG10" s="3">
        <f t="shared" si="2"/>
        <v>413</v>
      </c>
      <c r="AH10" s="3">
        <v>26</v>
      </c>
      <c r="AI10" s="3">
        <v>1</v>
      </c>
      <c r="AJ10" s="4">
        <f t="shared" si="0"/>
        <v>16.52</v>
      </c>
      <c r="AK10" s="3"/>
      <c r="AL10" s="3"/>
      <c r="AM10" s="3">
        <v>2</v>
      </c>
      <c r="AN10" s="3">
        <v>3</v>
      </c>
      <c r="AO10" s="3">
        <v>0</v>
      </c>
      <c r="AP10" s="3">
        <f t="shared" si="1"/>
        <v>26</v>
      </c>
      <c r="AQ10" s="6">
        <v>56</v>
      </c>
      <c r="AS10" s="3"/>
      <c r="AT10" s="6"/>
    </row>
    <row r="11" spans="1:46" x14ac:dyDescent="0.25">
      <c r="A11" s="3" t="s">
        <v>13</v>
      </c>
      <c r="B11" s="3">
        <v>2</v>
      </c>
      <c r="C11" s="3">
        <v>7</v>
      </c>
      <c r="D11" s="3">
        <v>0</v>
      </c>
      <c r="E11" s="3">
        <v>0</v>
      </c>
      <c r="F11" s="3">
        <v>3</v>
      </c>
      <c r="G11" s="3">
        <v>8</v>
      </c>
      <c r="H11" s="3">
        <v>18</v>
      </c>
      <c r="I11" s="3">
        <v>0</v>
      </c>
      <c r="J11" s="6">
        <v>8</v>
      </c>
      <c r="K11" s="3">
        <v>3</v>
      </c>
      <c r="L11" s="3">
        <v>1</v>
      </c>
      <c r="M11" s="3">
        <v>7</v>
      </c>
      <c r="N11" s="3">
        <v>6</v>
      </c>
      <c r="O11" s="3">
        <v>0</v>
      </c>
      <c r="P11" s="3">
        <v>7</v>
      </c>
      <c r="Q11" s="3">
        <v>9</v>
      </c>
      <c r="R11" s="3"/>
      <c r="S11" s="3"/>
      <c r="T11" s="3"/>
      <c r="U11" s="3"/>
      <c r="V11" s="3"/>
      <c r="W11" s="3"/>
      <c r="X11" s="3"/>
      <c r="Y11" s="3"/>
      <c r="Z11" s="3"/>
      <c r="AA11" s="4"/>
      <c r="AB11" s="3"/>
      <c r="AC11" s="3"/>
      <c r="AD11" s="3"/>
      <c r="AE11" s="3"/>
      <c r="AF11" s="5"/>
      <c r="AG11" s="3">
        <f t="shared" si="2"/>
        <v>79</v>
      </c>
      <c r="AH11" s="3">
        <v>16</v>
      </c>
      <c r="AI11" s="3">
        <v>1</v>
      </c>
      <c r="AJ11" s="4">
        <f t="shared" si="0"/>
        <v>5.2666666666666666</v>
      </c>
      <c r="AK11" s="3"/>
      <c r="AL11" s="3"/>
      <c r="AM11" s="3"/>
      <c r="AN11" s="3"/>
      <c r="AO11" s="3">
        <v>1</v>
      </c>
      <c r="AP11" s="3">
        <f t="shared" si="1"/>
        <v>17</v>
      </c>
      <c r="AQ11" s="6">
        <v>65</v>
      </c>
      <c r="AS11" s="3"/>
      <c r="AT11" s="6"/>
    </row>
    <row r="12" spans="1:46" x14ac:dyDescent="0.25">
      <c r="A12" s="3" t="s">
        <v>14</v>
      </c>
      <c r="B12" s="6">
        <v>5</v>
      </c>
      <c r="C12" s="6">
        <v>10</v>
      </c>
      <c r="D12" s="3">
        <v>24</v>
      </c>
      <c r="E12" s="3">
        <v>15</v>
      </c>
      <c r="F12" s="3">
        <v>5</v>
      </c>
      <c r="G12" s="3">
        <v>10</v>
      </c>
      <c r="H12" s="3">
        <v>1</v>
      </c>
      <c r="I12" s="3">
        <v>5</v>
      </c>
      <c r="J12" s="3">
        <v>1</v>
      </c>
      <c r="K12" s="6">
        <v>38</v>
      </c>
      <c r="L12" s="3">
        <v>8</v>
      </c>
      <c r="M12" s="3">
        <v>12</v>
      </c>
      <c r="N12" s="6">
        <v>21</v>
      </c>
      <c r="O12" s="6">
        <v>0</v>
      </c>
      <c r="P12" s="6">
        <v>27</v>
      </c>
      <c r="Q12" s="3">
        <v>0</v>
      </c>
      <c r="R12" s="3"/>
      <c r="S12" s="3"/>
      <c r="T12" s="3"/>
      <c r="U12" s="3"/>
      <c r="V12" s="3"/>
      <c r="W12" s="3"/>
      <c r="X12" s="3"/>
      <c r="Y12" s="3"/>
      <c r="Z12" s="3"/>
      <c r="AA12" s="4"/>
      <c r="AB12" s="3"/>
      <c r="AC12" s="3"/>
      <c r="AD12" s="3"/>
      <c r="AE12" s="3"/>
      <c r="AF12" s="5"/>
      <c r="AG12" s="3">
        <f t="shared" si="2"/>
        <v>182</v>
      </c>
      <c r="AH12" s="3">
        <v>16</v>
      </c>
      <c r="AI12" s="3">
        <v>6</v>
      </c>
      <c r="AJ12" s="4">
        <f t="shared" si="0"/>
        <v>18.2</v>
      </c>
      <c r="AK12" s="3"/>
      <c r="AL12" s="3"/>
      <c r="AM12" s="3"/>
      <c r="AN12" s="3">
        <v>2</v>
      </c>
      <c r="AO12" s="3">
        <v>6</v>
      </c>
      <c r="AP12" s="3">
        <f t="shared" si="1"/>
        <v>22</v>
      </c>
      <c r="AQ12" s="6">
        <v>46</v>
      </c>
      <c r="AS12" s="3"/>
      <c r="AT12" s="6"/>
    </row>
    <row r="13" spans="1:46" x14ac:dyDescent="0.25">
      <c r="A13" s="3" t="s">
        <v>15</v>
      </c>
      <c r="B13" s="3">
        <v>2</v>
      </c>
      <c r="C13" s="3">
        <v>7</v>
      </c>
      <c r="D13" s="6">
        <v>4</v>
      </c>
      <c r="E13" s="6">
        <v>5</v>
      </c>
      <c r="F13" s="3">
        <v>17</v>
      </c>
      <c r="G13" s="3">
        <v>5</v>
      </c>
      <c r="H13" s="3">
        <v>1</v>
      </c>
      <c r="I13" s="3">
        <v>15</v>
      </c>
      <c r="J13" s="6">
        <v>7</v>
      </c>
      <c r="K13" s="3">
        <v>9</v>
      </c>
      <c r="L13" s="3">
        <v>8</v>
      </c>
      <c r="M13" s="3">
        <v>8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4"/>
      <c r="AB13" s="3"/>
      <c r="AC13" s="3"/>
      <c r="AD13" s="3"/>
      <c r="AE13" s="3"/>
      <c r="AF13" s="5"/>
      <c r="AG13" s="3">
        <f t="shared" si="2"/>
        <v>88</v>
      </c>
      <c r="AH13" s="3">
        <v>12</v>
      </c>
      <c r="AI13" s="3">
        <v>3</v>
      </c>
      <c r="AJ13" s="4">
        <f t="shared" si="0"/>
        <v>9.7777777777777786</v>
      </c>
      <c r="AK13" s="3"/>
      <c r="AL13" s="3"/>
      <c r="AM13" s="3"/>
      <c r="AN13" s="3"/>
      <c r="AO13" s="3">
        <v>3</v>
      </c>
      <c r="AP13" s="3">
        <f t="shared" si="1"/>
        <v>15</v>
      </c>
      <c r="AQ13" s="6">
        <v>72</v>
      </c>
      <c r="AS13" s="3"/>
      <c r="AT13" s="6"/>
    </row>
    <row r="14" spans="1:46" x14ac:dyDescent="0.25">
      <c r="A14" s="3" t="s">
        <v>16</v>
      </c>
      <c r="B14" s="3">
        <v>3</v>
      </c>
      <c r="C14" s="3">
        <v>9</v>
      </c>
      <c r="D14" s="3">
        <v>1</v>
      </c>
      <c r="E14" s="3">
        <v>11</v>
      </c>
      <c r="F14" s="3">
        <v>2</v>
      </c>
      <c r="G14" s="3">
        <v>12</v>
      </c>
      <c r="H14" s="3">
        <v>0</v>
      </c>
      <c r="I14" s="3">
        <v>10</v>
      </c>
      <c r="J14" s="3">
        <v>5</v>
      </c>
      <c r="K14" s="3">
        <v>7</v>
      </c>
      <c r="L14" s="3">
        <v>15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4"/>
      <c r="AB14" s="3"/>
      <c r="AC14" s="3"/>
      <c r="AD14" s="3"/>
      <c r="AE14" s="3"/>
      <c r="AF14" s="5"/>
      <c r="AG14" s="3">
        <f t="shared" si="2"/>
        <v>75</v>
      </c>
      <c r="AH14" s="3">
        <v>11</v>
      </c>
      <c r="AI14" s="3">
        <v>1</v>
      </c>
      <c r="AJ14" s="4">
        <f t="shared" si="0"/>
        <v>7.5</v>
      </c>
      <c r="AK14" s="3"/>
      <c r="AL14" s="3"/>
      <c r="AM14" s="3"/>
      <c r="AN14" s="3"/>
      <c r="AO14" s="3">
        <v>7</v>
      </c>
      <c r="AP14" s="3">
        <f t="shared" si="1"/>
        <v>18</v>
      </c>
      <c r="AQ14" s="6">
        <v>66</v>
      </c>
      <c r="AS14" s="3"/>
      <c r="AT14" s="6"/>
    </row>
    <row r="15" spans="1:46" x14ac:dyDescent="0.25">
      <c r="A15" s="3" t="s">
        <v>50</v>
      </c>
      <c r="B15" s="6">
        <v>2</v>
      </c>
      <c r="C15" s="3">
        <v>7</v>
      </c>
      <c r="D15" s="3">
        <v>5</v>
      </c>
      <c r="E15" s="3">
        <v>36</v>
      </c>
      <c r="F15" s="3">
        <v>0</v>
      </c>
      <c r="G15" s="3">
        <v>2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4"/>
      <c r="AB15" s="3"/>
      <c r="AC15" s="3"/>
      <c r="AD15" s="3"/>
      <c r="AE15" s="3"/>
      <c r="AF15" s="5"/>
      <c r="AG15" s="3">
        <f t="shared" si="2"/>
        <v>52</v>
      </c>
      <c r="AH15" s="3">
        <v>6</v>
      </c>
      <c r="AI15" s="3">
        <v>1</v>
      </c>
      <c r="AJ15" s="4">
        <f t="shared" si="0"/>
        <v>10.4</v>
      </c>
      <c r="AK15" s="3"/>
      <c r="AL15" s="3"/>
      <c r="AM15" s="3"/>
      <c r="AN15" s="3">
        <v>1</v>
      </c>
      <c r="AO15" s="3">
        <v>0</v>
      </c>
      <c r="AP15" s="3">
        <f t="shared" si="1"/>
        <v>6</v>
      </c>
      <c r="AQ15" s="6">
        <v>57</v>
      </c>
      <c r="AS15" s="3"/>
      <c r="AT15" s="6"/>
    </row>
    <row r="16" spans="1:46" x14ac:dyDescent="0.25">
      <c r="A16" s="3" t="s">
        <v>17</v>
      </c>
      <c r="B16" s="3">
        <v>3</v>
      </c>
      <c r="C16" s="6">
        <v>20</v>
      </c>
      <c r="D16" s="3">
        <v>3</v>
      </c>
      <c r="E16" s="6">
        <v>0</v>
      </c>
      <c r="F16" s="6">
        <v>3</v>
      </c>
      <c r="G16" s="3">
        <v>0</v>
      </c>
      <c r="H16" s="3">
        <v>0</v>
      </c>
      <c r="I16" s="3">
        <v>2</v>
      </c>
      <c r="J16" s="3">
        <v>15</v>
      </c>
      <c r="K16" s="3">
        <v>5</v>
      </c>
      <c r="L16" s="3">
        <v>15</v>
      </c>
      <c r="M16" s="3">
        <v>18</v>
      </c>
      <c r="N16" s="3">
        <v>3</v>
      </c>
      <c r="O16" s="3">
        <v>0</v>
      </c>
      <c r="P16" s="6">
        <v>13</v>
      </c>
      <c r="Q16" s="6">
        <v>0</v>
      </c>
      <c r="R16" s="3">
        <v>0</v>
      </c>
      <c r="S16" s="3">
        <v>0</v>
      </c>
      <c r="T16" s="3">
        <v>9</v>
      </c>
      <c r="U16" s="3">
        <v>55</v>
      </c>
      <c r="V16" s="3"/>
      <c r="W16" s="3"/>
      <c r="X16" s="3"/>
      <c r="Y16" s="3"/>
      <c r="Z16" s="3"/>
      <c r="AA16" s="4"/>
      <c r="AB16" s="3"/>
      <c r="AC16" s="3"/>
      <c r="AD16" s="3"/>
      <c r="AE16" s="3"/>
      <c r="AF16" s="5"/>
      <c r="AG16" s="3">
        <f t="shared" si="2"/>
        <v>164</v>
      </c>
      <c r="AH16" s="3">
        <v>20</v>
      </c>
      <c r="AI16" s="3">
        <v>5</v>
      </c>
      <c r="AJ16" s="4">
        <f t="shared" si="0"/>
        <v>10.933333333333334</v>
      </c>
      <c r="AK16" s="3"/>
      <c r="AL16" s="3"/>
      <c r="AM16" s="3">
        <v>1</v>
      </c>
      <c r="AN16" s="3"/>
      <c r="AO16" s="3">
        <v>4</v>
      </c>
      <c r="AP16" s="3">
        <f t="shared" si="1"/>
        <v>24</v>
      </c>
      <c r="AQ16" s="6">
        <v>70</v>
      </c>
      <c r="AS16" s="3"/>
      <c r="AT16" s="6"/>
    </row>
    <row r="17" spans="1:46" x14ac:dyDescent="0.25">
      <c r="A17" s="3" t="s">
        <v>19</v>
      </c>
      <c r="B17" s="3">
        <v>2</v>
      </c>
      <c r="C17" s="3">
        <v>0</v>
      </c>
      <c r="D17" s="6">
        <v>5</v>
      </c>
      <c r="E17" s="3">
        <v>10</v>
      </c>
      <c r="F17" s="3">
        <v>0</v>
      </c>
      <c r="G17" s="3">
        <v>7</v>
      </c>
      <c r="H17" s="3">
        <v>0</v>
      </c>
      <c r="I17" s="3">
        <v>10</v>
      </c>
      <c r="J17" s="3">
        <v>0</v>
      </c>
      <c r="K17" s="3">
        <v>3</v>
      </c>
      <c r="L17" s="3">
        <v>1</v>
      </c>
      <c r="M17" s="3">
        <v>2</v>
      </c>
      <c r="N17" s="3">
        <v>3</v>
      </c>
      <c r="O17" s="6">
        <v>2</v>
      </c>
      <c r="P17" s="6">
        <v>1</v>
      </c>
      <c r="Q17" s="3">
        <v>9</v>
      </c>
      <c r="R17" s="3">
        <v>9</v>
      </c>
      <c r="S17" s="3">
        <v>1</v>
      </c>
      <c r="T17" s="3"/>
      <c r="U17" s="3"/>
      <c r="V17" s="3"/>
      <c r="W17" s="3"/>
      <c r="X17" s="3"/>
      <c r="Y17" s="3"/>
      <c r="Z17" s="3"/>
      <c r="AA17" s="4"/>
      <c r="AB17" s="3"/>
      <c r="AC17" s="3"/>
      <c r="AD17" s="3"/>
      <c r="AE17" s="3"/>
      <c r="AF17" s="5"/>
      <c r="AG17" s="3">
        <f t="shared" si="2"/>
        <v>65</v>
      </c>
      <c r="AH17" s="3">
        <v>18</v>
      </c>
      <c r="AI17" s="3">
        <v>3</v>
      </c>
      <c r="AJ17" s="4">
        <f t="shared" si="0"/>
        <v>4.333333333333333</v>
      </c>
      <c r="AK17" s="3"/>
      <c r="AL17" s="3"/>
      <c r="AM17" s="3"/>
      <c r="AN17" s="3"/>
      <c r="AO17" s="3">
        <v>2</v>
      </c>
      <c r="AP17" s="3">
        <f t="shared" si="1"/>
        <v>20</v>
      </c>
      <c r="AQ17" s="6">
        <v>8</v>
      </c>
      <c r="AS17" s="3"/>
      <c r="AT17" s="6"/>
    </row>
    <row r="18" spans="1:46" x14ac:dyDescent="0.25">
      <c r="A18" s="3" t="s">
        <v>52</v>
      </c>
      <c r="B18" s="3">
        <v>0</v>
      </c>
      <c r="C18" s="3">
        <v>4</v>
      </c>
      <c r="D18" s="3">
        <v>3</v>
      </c>
      <c r="E18" s="3">
        <v>0</v>
      </c>
      <c r="F18" s="3">
        <v>13</v>
      </c>
      <c r="G18" s="3">
        <v>6</v>
      </c>
      <c r="H18" s="3">
        <v>5</v>
      </c>
      <c r="I18" s="3">
        <v>0</v>
      </c>
      <c r="J18" s="3">
        <v>7</v>
      </c>
      <c r="K18" s="3">
        <v>16</v>
      </c>
      <c r="L18" s="3">
        <v>0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4"/>
      <c r="AB18" s="3"/>
      <c r="AC18" s="3"/>
      <c r="AD18" s="3"/>
      <c r="AE18" s="3"/>
      <c r="AF18" s="5"/>
      <c r="AG18" s="3">
        <f t="shared" si="2"/>
        <v>54</v>
      </c>
      <c r="AH18" s="3">
        <v>11</v>
      </c>
      <c r="AI18" s="3">
        <v>0</v>
      </c>
      <c r="AJ18" s="4">
        <f t="shared" si="0"/>
        <v>4.9090909090909092</v>
      </c>
      <c r="AK18" s="3"/>
      <c r="AL18" s="3"/>
      <c r="AM18" s="3"/>
      <c r="AN18" s="3"/>
      <c r="AO18" s="3">
        <v>0</v>
      </c>
      <c r="AP18" s="3">
        <f t="shared" si="1"/>
        <v>11</v>
      </c>
      <c r="AQ18" s="6">
        <v>1</v>
      </c>
      <c r="AS18" s="3"/>
      <c r="AT18" s="6"/>
    </row>
    <row r="19" spans="1:46" x14ac:dyDescent="0.25">
      <c r="A19" s="3" t="s">
        <v>20</v>
      </c>
      <c r="B19" s="3">
        <v>6</v>
      </c>
      <c r="C19" s="3">
        <v>19</v>
      </c>
      <c r="D19" s="3">
        <v>0</v>
      </c>
      <c r="E19" s="3">
        <v>5</v>
      </c>
      <c r="F19" s="3">
        <v>10</v>
      </c>
      <c r="G19" s="3">
        <v>25</v>
      </c>
      <c r="H19" s="3">
        <v>19</v>
      </c>
      <c r="I19" s="3">
        <v>5</v>
      </c>
      <c r="J19" s="3">
        <v>3</v>
      </c>
      <c r="K19" s="3">
        <v>12</v>
      </c>
      <c r="L19" s="3">
        <v>22</v>
      </c>
      <c r="M19" s="3">
        <v>5</v>
      </c>
      <c r="N19" s="3">
        <v>41</v>
      </c>
      <c r="O19" s="3">
        <v>5</v>
      </c>
      <c r="P19" s="3">
        <v>26</v>
      </c>
      <c r="Q19" s="6">
        <v>3</v>
      </c>
      <c r="R19" s="3">
        <v>9</v>
      </c>
      <c r="S19" s="3">
        <v>13</v>
      </c>
      <c r="T19" s="3">
        <v>14</v>
      </c>
      <c r="U19" s="3">
        <v>3</v>
      </c>
      <c r="V19" s="6">
        <v>8</v>
      </c>
      <c r="W19" s="3">
        <v>0</v>
      </c>
      <c r="X19" s="3">
        <v>29</v>
      </c>
      <c r="Y19" s="3">
        <v>1</v>
      </c>
      <c r="Z19" s="3">
        <v>6</v>
      </c>
      <c r="AA19" s="6">
        <v>1</v>
      </c>
      <c r="AB19" s="3">
        <v>15</v>
      </c>
      <c r="AC19" s="6">
        <v>3</v>
      </c>
      <c r="AD19" s="3">
        <v>17</v>
      </c>
      <c r="AE19" s="3">
        <v>21</v>
      </c>
      <c r="AF19" s="5">
        <v>0</v>
      </c>
      <c r="AG19" s="3">
        <f t="shared" si="2"/>
        <v>346</v>
      </c>
      <c r="AH19" s="3">
        <v>31</v>
      </c>
      <c r="AI19" s="3">
        <v>4</v>
      </c>
      <c r="AJ19" s="4">
        <f t="shared" si="0"/>
        <v>12.814814814814815</v>
      </c>
      <c r="AK19" s="3"/>
      <c r="AL19" s="3"/>
      <c r="AM19" s="3"/>
      <c r="AN19" s="3">
        <v>4</v>
      </c>
      <c r="AO19" s="3">
        <v>1</v>
      </c>
      <c r="AP19" s="3">
        <f t="shared" si="1"/>
        <v>32</v>
      </c>
      <c r="AQ19" s="6">
        <v>58</v>
      </c>
      <c r="AS19" s="3"/>
      <c r="AT19" s="6"/>
    </row>
    <row r="20" spans="1:46" x14ac:dyDescent="0.25">
      <c r="A20" s="3" t="s">
        <v>21</v>
      </c>
      <c r="B20" s="3">
        <v>3</v>
      </c>
      <c r="C20" s="3">
        <v>9</v>
      </c>
      <c r="D20" s="3">
        <v>24</v>
      </c>
      <c r="E20" s="3">
        <v>4</v>
      </c>
      <c r="F20" s="3">
        <v>29</v>
      </c>
      <c r="G20" s="3">
        <v>8</v>
      </c>
      <c r="H20" s="3">
        <v>0</v>
      </c>
      <c r="I20" s="3">
        <v>2</v>
      </c>
      <c r="J20" s="3">
        <v>21</v>
      </c>
      <c r="K20" s="6">
        <v>13</v>
      </c>
      <c r="L20" s="3">
        <v>15</v>
      </c>
      <c r="M20" s="3">
        <v>29</v>
      </c>
      <c r="N20" s="3">
        <v>3</v>
      </c>
      <c r="O20" s="3">
        <v>14</v>
      </c>
      <c r="P20" s="3">
        <v>0</v>
      </c>
      <c r="Q20" s="3">
        <v>54</v>
      </c>
      <c r="R20" s="3">
        <v>0</v>
      </c>
      <c r="S20" s="3">
        <v>0</v>
      </c>
      <c r="T20" s="3">
        <v>1</v>
      </c>
      <c r="U20" s="3">
        <v>0</v>
      </c>
      <c r="V20" s="3">
        <v>42</v>
      </c>
      <c r="W20" s="3">
        <v>3</v>
      </c>
      <c r="X20" s="3">
        <v>5</v>
      </c>
      <c r="Y20" s="3">
        <v>5</v>
      </c>
      <c r="Z20" s="6">
        <v>43</v>
      </c>
      <c r="AA20" s="3">
        <v>2</v>
      </c>
      <c r="AB20" s="3">
        <v>12</v>
      </c>
      <c r="AC20" s="3">
        <v>15</v>
      </c>
      <c r="AD20" s="3">
        <v>18</v>
      </c>
      <c r="AE20" s="3">
        <v>15</v>
      </c>
      <c r="AF20" s="5"/>
      <c r="AG20" s="3">
        <f t="shared" si="2"/>
        <v>389</v>
      </c>
      <c r="AH20" s="3">
        <v>30</v>
      </c>
      <c r="AI20" s="3">
        <v>3</v>
      </c>
      <c r="AJ20" s="4">
        <f t="shared" si="0"/>
        <v>14.407407407407407</v>
      </c>
      <c r="AK20" s="3"/>
      <c r="AL20" s="3"/>
      <c r="AM20" s="3">
        <v>1</v>
      </c>
      <c r="AN20" s="3">
        <v>4</v>
      </c>
      <c r="AO20" s="3">
        <v>2</v>
      </c>
      <c r="AP20" s="3">
        <f t="shared" si="1"/>
        <v>32</v>
      </c>
      <c r="AQ20" s="6">
        <v>60</v>
      </c>
      <c r="AS20" s="3"/>
      <c r="AT20" s="6"/>
    </row>
    <row r="21" spans="1:46" x14ac:dyDescent="0.25">
      <c r="A21" s="3" t="s">
        <v>53</v>
      </c>
      <c r="B21" s="3">
        <v>6</v>
      </c>
      <c r="C21" s="6">
        <v>9</v>
      </c>
      <c r="D21" s="3">
        <v>1</v>
      </c>
      <c r="E21" s="6">
        <v>4</v>
      </c>
      <c r="F21" s="6">
        <v>2</v>
      </c>
      <c r="G21" s="3">
        <v>1</v>
      </c>
      <c r="H21" s="3">
        <v>2</v>
      </c>
      <c r="I21" s="3">
        <v>0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5"/>
      <c r="AG21" s="3">
        <f t="shared" si="2"/>
        <v>25</v>
      </c>
      <c r="AH21" s="3">
        <v>8</v>
      </c>
      <c r="AI21" s="3">
        <v>3</v>
      </c>
      <c r="AJ21" s="4">
        <f t="shared" si="0"/>
        <v>5</v>
      </c>
      <c r="AK21" s="3"/>
      <c r="AL21" s="3"/>
      <c r="AM21" s="3"/>
      <c r="AN21" s="3"/>
      <c r="AO21" s="3">
        <v>3</v>
      </c>
      <c r="AP21" s="3">
        <f t="shared" si="1"/>
        <v>11</v>
      </c>
      <c r="AQ21" s="6">
        <v>75</v>
      </c>
      <c r="AS21" s="6"/>
      <c r="AT21" s="6"/>
    </row>
    <row r="22" spans="1:46" x14ac:dyDescent="0.25">
      <c r="A22" s="3" t="s">
        <v>209</v>
      </c>
      <c r="B22" s="3">
        <v>10</v>
      </c>
      <c r="C22" s="6">
        <v>3</v>
      </c>
      <c r="D22" s="6">
        <v>8</v>
      </c>
      <c r="E22" s="3">
        <v>0</v>
      </c>
      <c r="F22" s="6">
        <v>1</v>
      </c>
      <c r="G22" s="3">
        <v>12</v>
      </c>
      <c r="H22" s="6">
        <v>1</v>
      </c>
      <c r="I22" s="6">
        <v>1</v>
      </c>
      <c r="J22" s="3">
        <v>3</v>
      </c>
      <c r="K22" s="3">
        <v>0</v>
      </c>
      <c r="L22" s="6">
        <v>0</v>
      </c>
      <c r="M22" s="3">
        <v>0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5"/>
      <c r="AG22" s="3">
        <f t="shared" si="2"/>
        <v>39</v>
      </c>
      <c r="AH22" s="3">
        <v>11</v>
      </c>
      <c r="AI22" s="3">
        <v>5</v>
      </c>
      <c r="AJ22" s="4">
        <f t="shared" si="0"/>
        <v>6.5</v>
      </c>
      <c r="AK22" s="3"/>
      <c r="AL22" s="3"/>
      <c r="AM22" s="3"/>
      <c r="AN22" s="3"/>
      <c r="AO22" s="3">
        <v>5</v>
      </c>
      <c r="AP22" s="3">
        <f t="shared" si="1"/>
        <v>16</v>
      </c>
      <c r="AQ22" s="6">
        <v>61</v>
      </c>
      <c r="AS22" s="3"/>
      <c r="AT22" s="6"/>
    </row>
    <row r="23" spans="1:46" x14ac:dyDescent="0.25">
      <c r="A23" s="3" t="s">
        <v>102</v>
      </c>
      <c r="B23" s="3">
        <v>5</v>
      </c>
      <c r="C23" s="3">
        <v>0</v>
      </c>
      <c r="D23" s="3">
        <v>14</v>
      </c>
      <c r="E23" s="3">
        <v>4</v>
      </c>
      <c r="F23" s="3">
        <v>9</v>
      </c>
      <c r="G23" s="3">
        <v>0</v>
      </c>
      <c r="H23" s="3">
        <v>0</v>
      </c>
      <c r="I23" s="3">
        <v>0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5"/>
      <c r="AG23" s="3">
        <f t="shared" si="2"/>
        <v>32</v>
      </c>
      <c r="AH23" s="3">
        <v>8</v>
      </c>
      <c r="AI23" s="3">
        <v>0</v>
      </c>
      <c r="AJ23" s="4">
        <f t="shared" si="0"/>
        <v>4</v>
      </c>
      <c r="AK23" s="3"/>
      <c r="AL23" s="3"/>
      <c r="AM23" s="3"/>
      <c r="AN23" s="3"/>
      <c r="AO23" s="3">
        <v>1</v>
      </c>
      <c r="AP23" s="3">
        <f t="shared" si="1"/>
        <v>9</v>
      </c>
      <c r="AQ23" s="6">
        <v>83</v>
      </c>
      <c r="AS23" s="3"/>
      <c r="AT23" s="6"/>
    </row>
    <row r="24" spans="1:46" x14ac:dyDescent="0.25">
      <c r="A24" s="3" t="s">
        <v>25</v>
      </c>
      <c r="B24" s="3">
        <v>13</v>
      </c>
      <c r="C24" s="6">
        <v>6</v>
      </c>
      <c r="D24" s="3">
        <v>23</v>
      </c>
      <c r="E24" s="3">
        <v>3</v>
      </c>
      <c r="F24" s="3">
        <v>26</v>
      </c>
      <c r="G24" s="3">
        <v>0</v>
      </c>
      <c r="H24" s="3">
        <v>1</v>
      </c>
      <c r="I24" s="3">
        <v>36</v>
      </c>
      <c r="J24" s="6">
        <v>42</v>
      </c>
      <c r="K24" s="3">
        <v>17</v>
      </c>
      <c r="L24" s="3">
        <v>9</v>
      </c>
      <c r="M24" s="6">
        <v>12</v>
      </c>
      <c r="N24" s="6">
        <v>9</v>
      </c>
      <c r="O24" s="3">
        <v>16</v>
      </c>
      <c r="P24" s="3">
        <v>87</v>
      </c>
      <c r="Q24" s="6">
        <v>27</v>
      </c>
      <c r="R24" s="3">
        <v>4</v>
      </c>
      <c r="S24" s="3">
        <v>3</v>
      </c>
      <c r="T24" s="3">
        <v>12</v>
      </c>
      <c r="U24" s="3">
        <v>19</v>
      </c>
      <c r="V24" s="3">
        <v>2</v>
      </c>
      <c r="W24" s="6">
        <v>13</v>
      </c>
      <c r="X24" s="3">
        <v>29</v>
      </c>
      <c r="Y24" s="6">
        <v>31</v>
      </c>
      <c r="Z24" s="3">
        <v>19</v>
      </c>
      <c r="AA24" s="3">
        <v>1</v>
      </c>
      <c r="AB24" s="3"/>
      <c r="AC24" s="3"/>
      <c r="AD24" s="3"/>
      <c r="AE24" s="3"/>
      <c r="AF24" s="5"/>
      <c r="AG24" s="3">
        <f t="shared" si="2"/>
        <v>460</v>
      </c>
      <c r="AH24" s="3">
        <v>26</v>
      </c>
      <c r="AI24" s="3">
        <v>7</v>
      </c>
      <c r="AJ24" s="4">
        <f t="shared" si="0"/>
        <v>24.210526315789473</v>
      </c>
      <c r="AK24" s="3"/>
      <c r="AL24" s="3"/>
      <c r="AM24" s="3">
        <v>1</v>
      </c>
      <c r="AN24" s="3">
        <v>6</v>
      </c>
      <c r="AO24" s="3">
        <v>1</v>
      </c>
      <c r="AP24" s="3">
        <f t="shared" si="1"/>
        <v>27</v>
      </c>
      <c r="AQ24" s="6">
        <v>73</v>
      </c>
      <c r="AS24" s="3"/>
      <c r="AT24" s="6"/>
    </row>
    <row r="25" spans="1:46" x14ac:dyDescent="0.25">
      <c r="A25" s="6" t="s">
        <v>42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4"/>
      <c r="AB25" s="3"/>
      <c r="AC25" s="3"/>
      <c r="AD25" s="3"/>
      <c r="AE25" s="3"/>
      <c r="AF25" s="5"/>
      <c r="AG25" s="3"/>
      <c r="AH25" s="3"/>
      <c r="AI25" s="3"/>
      <c r="AJ25" s="4"/>
      <c r="AK25" s="3"/>
      <c r="AL25" s="3"/>
      <c r="AM25" s="3"/>
      <c r="AN25" s="3"/>
      <c r="AO25" s="3"/>
      <c r="AP25" s="3"/>
      <c r="AQ25" s="6"/>
      <c r="AS25" s="3"/>
      <c r="AT25" s="15"/>
    </row>
    <row r="26" spans="1:46" x14ac:dyDescent="0.25">
      <c r="A26" s="3" t="s">
        <v>60</v>
      </c>
      <c r="B26" s="3">
        <v>28</v>
      </c>
      <c r="C26" s="3"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4"/>
      <c r="AB26" s="3"/>
      <c r="AC26" s="3"/>
      <c r="AD26" s="3"/>
      <c r="AE26" s="3"/>
      <c r="AF26" s="5"/>
      <c r="AG26" s="3">
        <f t="shared" si="2"/>
        <v>28</v>
      </c>
      <c r="AH26" s="3">
        <v>2</v>
      </c>
      <c r="AI26" s="3">
        <v>0</v>
      </c>
      <c r="AJ26" s="4"/>
      <c r="AK26" s="3"/>
      <c r="AL26" s="3"/>
      <c r="AM26" s="3"/>
      <c r="AN26" s="3">
        <v>1</v>
      </c>
      <c r="AO26" s="3">
        <v>0</v>
      </c>
      <c r="AP26" s="3">
        <v>2</v>
      </c>
      <c r="AQ26" s="6">
        <v>86</v>
      </c>
      <c r="AS26" s="3"/>
      <c r="AT26" s="15"/>
    </row>
    <row r="27" spans="1:46" x14ac:dyDescent="0.25">
      <c r="A27" s="3" t="s">
        <v>61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4"/>
      <c r="AB27" s="3"/>
      <c r="AC27" s="3"/>
      <c r="AD27" s="3"/>
      <c r="AE27" s="3"/>
      <c r="AF27" s="5"/>
      <c r="AG27" s="3"/>
      <c r="AH27" s="3">
        <v>0</v>
      </c>
      <c r="AI27" s="3"/>
      <c r="AJ27" s="4"/>
      <c r="AK27" s="3"/>
      <c r="AL27" s="3"/>
      <c r="AM27" s="3"/>
      <c r="AN27" s="3"/>
      <c r="AO27" s="3">
        <v>1</v>
      </c>
      <c r="AP27" s="3">
        <v>1</v>
      </c>
      <c r="AQ27" s="6">
        <v>84</v>
      </c>
      <c r="AS27" s="3"/>
      <c r="AT27" s="15"/>
    </row>
    <row r="28" spans="1:46" x14ac:dyDescent="0.25">
      <c r="A28" s="3" t="s">
        <v>24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4"/>
      <c r="AB28" s="3"/>
      <c r="AC28" s="3"/>
      <c r="AD28" s="3"/>
      <c r="AE28" s="3"/>
      <c r="AF28" s="5"/>
      <c r="AG28" s="3"/>
      <c r="AH28" s="3">
        <v>0</v>
      </c>
      <c r="AI28" s="3"/>
      <c r="AJ28" s="4"/>
      <c r="AK28" s="3"/>
      <c r="AL28" s="3"/>
      <c r="AM28" s="3"/>
      <c r="AN28" s="3"/>
      <c r="AO28" s="3">
        <v>1</v>
      </c>
      <c r="AP28" s="3">
        <v>1</v>
      </c>
      <c r="AQ28" s="6">
        <v>76</v>
      </c>
      <c r="AS28" s="3"/>
      <c r="AT28" s="6"/>
    </row>
    <row r="29" spans="1:46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4"/>
      <c r="AB29" s="3"/>
      <c r="AC29" s="3"/>
      <c r="AD29" s="3"/>
      <c r="AE29" s="3"/>
      <c r="AF29" s="5"/>
      <c r="AG29" s="3">
        <f>SUM(AG3:AG28)</f>
        <v>3241</v>
      </c>
      <c r="AH29" s="3">
        <f>SUM(AH3:AH28)</f>
        <v>326</v>
      </c>
      <c r="AI29" s="3">
        <f>SUM(AI3:AI28)</f>
        <v>57</v>
      </c>
      <c r="AJ29" s="4">
        <f>AG29/(AH29-AI29)</f>
        <v>12.048327137546469</v>
      </c>
      <c r="AK29" s="3"/>
      <c r="AL29" s="3"/>
      <c r="AM29" s="3">
        <f>SUM(AM3:AM27)</f>
        <v>7</v>
      </c>
      <c r="AN29" s="3">
        <f>SUM(AN3:AN27)</f>
        <v>30</v>
      </c>
      <c r="AO29" s="3">
        <f>SUM(AO3:AO28)</f>
        <v>61</v>
      </c>
      <c r="AP29" s="3">
        <f>SUM(AP3:AP28)</f>
        <v>387</v>
      </c>
      <c r="AQ29" s="3"/>
      <c r="AS29" s="3"/>
      <c r="AT29" s="6"/>
    </row>
    <row r="30" spans="1:46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4"/>
      <c r="AB30" s="3"/>
      <c r="AC30" s="3"/>
      <c r="AD30" s="3"/>
      <c r="AE30" s="3"/>
      <c r="AF30" s="5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S30" s="3"/>
      <c r="AT30" s="6"/>
    </row>
    <row r="31" spans="1:46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4"/>
      <c r="AB31" s="3"/>
      <c r="AC31" s="3"/>
      <c r="AD31" s="3"/>
      <c r="AE31" s="3"/>
      <c r="AF31" s="5"/>
      <c r="AG31" s="3"/>
      <c r="AP31" s="3"/>
      <c r="AQ31" s="3"/>
      <c r="AS31" s="3"/>
      <c r="AT31" s="6"/>
    </row>
    <row r="32" spans="1:46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4"/>
      <c r="AB32" s="3"/>
      <c r="AC32" s="3"/>
      <c r="AD32" s="3"/>
      <c r="AE32" s="3"/>
      <c r="AF32" s="5"/>
      <c r="AG32" s="3"/>
      <c r="AH32" s="6" t="s">
        <v>26</v>
      </c>
      <c r="AI32" s="3"/>
      <c r="AJ32" s="3"/>
      <c r="AK32" s="3"/>
      <c r="AL32" s="3"/>
      <c r="AP32" s="3"/>
      <c r="AQ32" s="3"/>
      <c r="AS32" s="3"/>
      <c r="AT32" s="6"/>
    </row>
    <row r="33" spans="1:43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4"/>
      <c r="AB33" s="3"/>
      <c r="AC33" s="3"/>
      <c r="AD33" s="3"/>
      <c r="AE33" s="3"/>
      <c r="AF33" s="3"/>
      <c r="AG33" s="3"/>
      <c r="AH33" s="3" t="s">
        <v>35</v>
      </c>
      <c r="AI33" s="3"/>
      <c r="AJ33" s="5">
        <v>87</v>
      </c>
      <c r="AK33" s="3" t="s">
        <v>62</v>
      </c>
      <c r="AM33" s="9" t="s">
        <v>70</v>
      </c>
      <c r="AP33" s="3"/>
      <c r="AQ33" s="3"/>
    </row>
    <row r="34" spans="1:43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 t="s">
        <v>63</v>
      </c>
      <c r="AI34" s="3"/>
      <c r="AJ34" s="5" t="s">
        <v>58</v>
      </c>
      <c r="AK34" s="3" t="s">
        <v>28</v>
      </c>
      <c r="AM34" s="9" t="s">
        <v>71</v>
      </c>
      <c r="AP34" s="3"/>
      <c r="AQ34" s="3"/>
    </row>
    <row r="35" spans="1:43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 t="s">
        <v>34</v>
      </c>
      <c r="AI35" s="3"/>
      <c r="AJ35" s="5">
        <v>64</v>
      </c>
      <c r="AK35" s="3" t="s">
        <v>27</v>
      </c>
      <c r="AM35" s="9" t="s">
        <v>72</v>
      </c>
      <c r="AP35" s="3"/>
      <c r="AQ35" s="3"/>
    </row>
    <row r="36" spans="1:43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6"/>
      <c r="Y36" s="3"/>
      <c r="Z36" s="3"/>
      <c r="AA36" s="3"/>
      <c r="AB36" s="3"/>
      <c r="AC36" s="3"/>
      <c r="AD36" s="3"/>
      <c r="AE36" s="3"/>
      <c r="AF36" s="3"/>
      <c r="AG36" s="3"/>
      <c r="AH36" s="3" t="s">
        <v>64</v>
      </c>
      <c r="AI36" s="3"/>
      <c r="AJ36" s="5">
        <v>59</v>
      </c>
      <c r="AK36" s="3" t="s">
        <v>65</v>
      </c>
      <c r="AM36" s="9" t="s">
        <v>73</v>
      </c>
      <c r="AP36" s="3"/>
      <c r="AQ36" s="3"/>
    </row>
    <row r="37" spans="1:43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7"/>
      <c r="AA37" s="3"/>
      <c r="AB37" s="3"/>
      <c r="AC37" s="3"/>
      <c r="AD37" s="3"/>
      <c r="AE37" s="3"/>
      <c r="AF37" s="3"/>
      <c r="AG37" s="3"/>
      <c r="AH37" s="3" t="s">
        <v>66</v>
      </c>
      <c r="AI37" s="3"/>
      <c r="AJ37" s="5">
        <v>55</v>
      </c>
      <c r="AK37" s="3" t="s">
        <v>67</v>
      </c>
      <c r="AM37" s="9" t="s">
        <v>74</v>
      </c>
      <c r="AP37" s="3"/>
      <c r="AQ37" s="3"/>
    </row>
    <row r="38" spans="1:43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7"/>
      <c r="AA38" s="3"/>
      <c r="AB38" s="3"/>
      <c r="AC38" s="3"/>
      <c r="AD38" s="3"/>
      <c r="AE38" s="3"/>
      <c r="AF38" s="3"/>
      <c r="AG38" s="3"/>
      <c r="AH38" s="3" t="s">
        <v>21</v>
      </c>
      <c r="AI38" s="3"/>
      <c r="AJ38" s="5">
        <v>54</v>
      </c>
      <c r="AK38" s="3" t="s">
        <v>68</v>
      </c>
      <c r="AM38" s="9" t="s">
        <v>75</v>
      </c>
      <c r="AP38" s="3"/>
      <c r="AQ38" s="3"/>
    </row>
    <row r="39" spans="1:43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7"/>
      <c r="AA39" s="3"/>
      <c r="AB39" s="3"/>
      <c r="AC39" s="3"/>
      <c r="AD39" s="3"/>
      <c r="AE39" s="3"/>
      <c r="AF39" s="3"/>
      <c r="AG39" s="3"/>
      <c r="AH39" s="3" t="s">
        <v>34</v>
      </c>
      <c r="AI39" s="3"/>
      <c r="AJ39" s="5">
        <v>53</v>
      </c>
      <c r="AK39" s="3" t="s">
        <v>67</v>
      </c>
      <c r="AM39" s="9" t="s">
        <v>74</v>
      </c>
      <c r="AN39" s="3"/>
      <c r="AO39" s="3"/>
      <c r="AP39" s="3"/>
      <c r="AQ39" s="3"/>
    </row>
    <row r="40" spans="1:43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7"/>
      <c r="AA40" s="3"/>
      <c r="AB40" s="3"/>
      <c r="AC40" s="3"/>
      <c r="AD40" s="3"/>
      <c r="AE40" s="3"/>
      <c r="AF40" s="3"/>
      <c r="AG40" s="3"/>
      <c r="AH40" s="3"/>
      <c r="AI40" s="3"/>
    </row>
    <row r="41" spans="1:43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7"/>
      <c r="AA41" s="3"/>
      <c r="AB41" s="3"/>
      <c r="AC41" s="3"/>
      <c r="AD41" s="3"/>
      <c r="AE41" s="3"/>
      <c r="AF41" s="3"/>
      <c r="AG41" s="3"/>
      <c r="AH41" s="3"/>
      <c r="AI41" s="3"/>
    </row>
    <row r="42" spans="1:43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</row>
    <row r="43" spans="1:43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43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</sheetData>
  <phoneticPr fontId="10" type="noConversion"/>
  <printOptions gridLines="1" gridLinesSet="0"/>
  <pageMargins left="1.1417322834645669" right="0.74803149606299213" top="0.98425196850393704" bottom="0.98425196850393704" header="0.51181102362204722" footer="0.51181102362204722"/>
  <pageSetup paperSize="9" scale="90" orientation="portrait" r:id="rId1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T41"/>
  <sheetViews>
    <sheetView workbookViewId="0">
      <pane xSplit="32" ySplit="2" topLeftCell="AG18" activePane="bottomRight" state="frozen"/>
      <selection pane="topRight" activeCell="AG1" sqref="AG1"/>
      <selection pane="bottomLeft" activeCell="A3" sqref="A3"/>
      <selection pane="bottomRight" activeCell="AG31" sqref="AG31"/>
    </sheetView>
  </sheetViews>
  <sheetFormatPr defaultRowHeight="12.5" x14ac:dyDescent="0.25"/>
  <cols>
    <col min="2" max="32" width="3.6328125" hidden="1" customWidth="1"/>
    <col min="33" max="37" width="5.6328125" customWidth="1"/>
    <col min="38" max="38" width="4.36328125" customWidth="1"/>
    <col min="39" max="40" width="3.54296875" customWidth="1"/>
    <col min="41" max="41" width="4.6328125" customWidth="1"/>
    <col min="42" max="42" width="4" customWidth="1"/>
    <col min="43" max="43" width="4.54296875" customWidth="1"/>
  </cols>
  <sheetData>
    <row r="1" spans="1:46" ht="15.5" x14ac:dyDescent="0.35">
      <c r="A1" s="8" t="s">
        <v>76</v>
      </c>
      <c r="B1" s="2"/>
      <c r="C1" s="2"/>
      <c r="D1" s="3"/>
      <c r="E1" s="3"/>
      <c r="F1" s="3"/>
      <c r="G1" s="3" t="s">
        <v>9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 t="s">
        <v>57</v>
      </c>
      <c r="AK1" s="3"/>
      <c r="AL1" s="3"/>
      <c r="AN1" s="3"/>
      <c r="AO1" s="3"/>
      <c r="AP1" s="3"/>
      <c r="AQ1" s="3"/>
    </row>
    <row r="2" spans="1:46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 t="s">
        <v>0</v>
      </c>
      <c r="AH2" s="3" t="s">
        <v>1</v>
      </c>
      <c r="AI2" s="3" t="s">
        <v>2</v>
      </c>
      <c r="AJ2" s="3" t="s">
        <v>3</v>
      </c>
      <c r="AK2" s="3"/>
      <c r="AL2" s="3" t="s">
        <v>54</v>
      </c>
      <c r="AM2" s="3" t="s">
        <v>4</v>
      </c>
      <c r="AN2" s="3" t="s">
        <v>5</v>
      </c>
      <c r="AO2" s="3" t="s">
        <v>6</v>
      </c>
      <c r="AP2" s="3" t="s">
        <v>342</v>
      </c>
      <c r="AQ2" s="3"/>
    </row>
    <row r="3" spans="1:46" x14ac:dyDescent="0.25">
      <c r="A3" s="3" t="s">
        <v>10</v>
      </c>
      <c r="B3" s="3">
        <v>1</v>
      </c>
      <c r="C3" s="3">
        <v>4</v>
      </c>
      <c r="D3" s="3">
        <v>21</v>
      </c>
      <c r="E3" s="3">
        <v>0</v>
      </c>
      <c r="F3" s="6">
        <v>0</v>
      </c>
      <c r="G3" s="3">
        <v>15</v>
      </c>
      <c r="H3" s="6">
        <v>3</v>
      </c>
      <c r="I3" s="3">
        <v>0</v>
      </c>
      <c r="J3" s="3">
        <v>7</v>
      </c>
      <c r="K3" s="3">
        <v>29</v>
      </c>
      <c r="L3" s="3">
        <v>17</v>
      </c>
      <c r="M3" s="3">
        <v>0</v>
      </c>
      <c r="N3" s="3">
        <v>0</v>
      </c>
      <c r="O3" s="3">
        <v>0</v>
      </c>
      <c r="P3" s="6">
        <v>2</v>
      </c>
      <c r="Q3" s="3">
        <v>11</v>
      </c>
      <c r="R3" s="3">
        <v>17</v>
      </c>
      <c r="S3" s="3"/>
      <c r="T3" s="3"/>
      <c r="U3" s="3"/>
      <c r="V3" s="3"/>
      <c r="W3" s="3"/>
      <c r="X3" s="3"/>
      <c r="Y3" s="3"/>
      <c r="Z3" s="3"/>
      <c r="AA3" s="3"/>
      <c r="AG3" s="3">
        <f t="shared" ref="AG3:AG21" si="0">SUM(A3:AF3)</f>
        <v>127</v>
      </c>
      <c r="AH3" s="3">
        <v>17</v>
      </c>
      <c r="AI3" s="3">
        <v>3</v>
      </c>
      <c r="AJ3" s="4">
        <f t="shared" ref="AJ3:AJ21" si="1">AG3/(AH3-AI3)</f>
        <v>9.0714285714285712</v>
      </c>
      <c r="AK3" s="3"/>
      <c r="AL3" s="3"/>
      <c r="AM3" s="3"/>
      <c r="AN3" s="3">
        <v>1</v>
      </c>
      <c r="AO3" s="3">
        <v>5</v>
      </c>
      <c r="AP3" s="3">
        <f t="shared" ref="AP3:AP21" si="2">AH3+AO3</f>
        <v>22</v>
      </c>
      <c r="AQ3" s="6">
        <v>30</v>
      </c>
      <c r="AS3" s="3"/>
      <c r="AT3" s="6"/>
    </row>
    <row r="4" spans="1:46" x14ac:dyDescent="0.25">
      <c r="A4" s="3" t="s">
        <v>11</v>
      </c>
      <c r="B4" s="3">
        <v>3</v>
      </c>
      <c r="C4" s="3">
        <v>23</v>
      </c>
      <c r="D4" s="3">
        <v>0</v>
      </c>
      <c r="E4" s="3">
        <v>3</v>
      </c>
      <c r="F4" s="3">
        <v>0</v>
      </c>
      <c r="G4" s="3">
        <v>19</v>
      </c>
      <c r="H4" s="3">
        <v>3</v>
      </c>
      <c r="I4" s="6">
        <v>17</v>
      </c>
      <c r="J4" s="3">
        <v>6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G4" s="3">
        <f t="shared" si="0"/>
        <v>74</v>
      </c>
      <c r="AH4" s="3">
        <v>9</v>
      </c>
      <c r="AI4" s="3">
        <v>1</v>
      </c>
      <c r="AJ4" s="4">
        <f t="shared" si="1"/>
        <v>9.25</v>
      </c>
      <c r="AK4" s="3"/>
      <c r="AL4" s="3"/>
      <c r="AM4" s="3"/>
      <c r="AN4" s="3"/>
      <c r="AO4" s="3">
        <v>0</v>
      </c>
      <c r="AP4" s="3">
        <f t="shared" si="2"/>
        <v>9</v>
      </c>
      <c r="AQ4" s="6">
        <v>63</v>
      </c>
      <c r="AS4" s="3"/>
      <c r="AT4" s="6"/>
    </row>
    <row r="5" spans="1:46" x14ac:dyDescent="0.25">
      <c r="A5" s="3" t="s">
        <v>12</v>
      </c>
      <c r="B5" s="3">
        <v>3</v>
      </c>
      <c r="C5" s="6">
        <v>0</v>
      </c>
      <c r="D5" s="3">
        <v>2</v>
      </c>
      <c r="E5" s="3">
        <v>5</v>
      </c>
      <c r="F5" s="3">
        <v>8</v>
      </c>
      <c r="G5" s="3">
        <v>2</v>
      </c>
      <c r="H5" s="3">
        <v>0</v>
      </c>
      <c r="I5" s="3">
        <v>0</v>
      </c>
      <c r="J5" s="3">
        <v>13</v>
      </c>
      <c r="K5" s="6">
        <v>4</v>
      </c>
      <c r="L5" s="3">
        <v>2</v>
      </c>
      <c r="M5" s="3">
        <v>0</v>
      </c>
      <c r="N5" s="3">
        <v>11</v>
      </c>
      <c r="O5" s="3">
        <v>1</v>
      </c>
      <c r="P5" s="3">
        <v>9</v>
      </c>
      <c r="Q5" s="3">
        <v>8</v>
      </c>
      <c r="R5" s="3">
        <v>3</v>
      </c>
      <c r="S5" s="3"/>
      <c r="T5" s="3"/>
      <c r="U5" s="3"/>
      <c r="V5" s="3"/>
      <c r="W5" s="3"/>
      <c r="X5" s="3"/>
      <c r="Y5" s="3"/>
      <c r="Z5" s="3"/>
      <c r="AA5" s="3"/>
      <c r="AG5" s="3">
        <f t="shared" si="0"/>
        <v>71</v>
      </c>
      <c r="AH5" s="3">
        <v>17</v>
      </c>
      <c r="AI5" s="3">
        <v>2</v>
      </c>
      <c r="AJ5" s="4">
        <f t="shared" si="1"/>
        <v>4.7333333333333334</v>
      </c>
      <c r="AK5" s="3"/>
      <c r="AL5" s="3"/>
      <c r="AM5" s="3"/>
      <c r="AN5" s="3"/>
      <c r="AO5" s="3">
        <v>7</v>
      </c>
      <c r="AP5" s="3">
        <f t="shared" si="2"/>
        <v>24</v>
      </c>
      <c r="AQ5" s="6">
        <v>4</v>
      </c>
      <c r="AS5" s="3"/>
      <c r="AT5" s="6"/>
    </row>
    <row r="6" spans="1:46" x14ac:dyDescent="0.25">
      <c r="A6" s="3" t="s">
        <v>79</v>
      </c>
      <c r="B6" s="6">
        <v>0</v>
      </c>
      <c r="C6" s="6">
        <v>1</v>
      </c>
      <c r="D6" s="3">
        <v>1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G6" s="3">
        <f t="shared" si="0"/>
        <v>2</v>
      </c>
      <c r="AH6" s="3">
        <v>3</v>
      </c>
      <c r="AI6" s="3">
        <v>2</v>
      </c>
      <c r="AJ6" s="4">
        <f t="shared" si="1"/>
        <v>2</v>
      </c>
      <c r="AK6" s="3"/>
      <c r="AL6" s="3"/>
      <c r="AM6" s="3"/>
      <c r="AN6" s="3"/>
      <c r="AO6" s="3">
        <v>2</v>
      </c>
      <c r="AP6" s="3">
        <f t="shared" si="2"/>
        <v>5</v>
      </c>
      <c r="AQ6" s="6">
        <v>59</v>
      </c>
      <c r="AS6" s="3"/>
      <c r="AT6" s="6"/>
    </row>
    <row r="7" spans="1:46" x14ac:dyDescent="0.25">
      <c r="A7" s="3" t="s">
        <v>59</v>
      </c>
      <c r="B7" s="6">
        <v>0</v>
      </c>
      <c r="C7" s="3">
        <v>10</v>
      </c>
      <c r="D7" s="3">
        <v>0</v>
      </c>
      <c r="E7" s="3">
        <v>1</v>
      </c>
      <c r="F7" s="3">
        <v>0</v>
      </c>
      <c r="G7" s="6">
        <v>11</v>
      </c>
      <c r="H7" s="3">
        <v>6</v>
      </c>
      <c r="I7" s="3">
        <v>2</v>
      </c>
      <c r="J7" s="3">
        <v>18</v>
      </c>
      <c r="K7" s="6">
        <v>18</v>
      </c>
      <c r="L7" s="6">
        <v>28</v>
      </c>
      <c r="M7" s="6">
        <v>0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G7" s="3">
        <f t="shared" si="0"/>
        <v>94</v>
      </c>
      <c r="AH7" s="3">
        <v>12</v>
      </c>
      <c r="AI7" s="3">
        <v>5</v>
      </c>
      <c r="AJ7" s="4">
        <f t="shared" si="1"/>
        <v>13.428571428571429</v>
      </c>
      <c r="AK7" s="3"/>
      <c r="AL7" s="3"/>
      <c r="AM7" s="3"/>
      <c r="AN7" s="3">
        <v>1</v>
      </c>
      <c r="AO7" s="3">
        <v>11</v>
      </c>
      <c r="AP7" s="3">
        <f t="shared" si="2"/>
        <v>23</v>
      </c>
      <c r="AQ7" s="6">
        <v>85</v>
      </c>
      <c r="AS7" s="3"/>
      <c r="AT7" s="6"/>
    </row>
    <row r="8" spans="1:46" x14ac:dyDescent="0.25">
      <c r="A8" s="3" t="s">
        <v>34</v>
      </c>
      <c r="B8" s="3">
        <v>0</v>
      </c>
      <c r="C8" s="3">
        <v>36</v>
      </c>
      <c r="D8" s="3">
        <v>10</v>
      </c>
      <c r="E8" s="3">
        <v>13</v>
      </c>
      <c r="F8" s="3">
        <v>6</v>
      </c>
      <c r="G8" s="3">
        <v>37</v>
      </c>
      <c r="H8" s="3">
        <v>47</v>
      </c>
      <c r="I8" s="3">
        <v>2</v>
      </c>
      <c r="J8" s="3">
        <v>10</v>
      </c>
      <c r="K8" s="3">
        <v>50</v>
      </c>
      <c r="L8" s="3">
        <v>55</v>
      </c>
      <c r="M8" s="3">
        <v>14</v>
      </c>
      <c r="N8" s="6">
        <v>100</v>
      </c>
      <c r="O8" s="3">
        <v>43</v>
      </c>
      <c r="P8" s="3">
        <v>12</v>
      </c>
      <c r="Q8" s="3">
        <v>0</v>
      </c>
      <c r="R8" s="6">
        <v>31</v>
      </c>
      <c r="S8" s="3">
        <v>23</v>
      </c>
      <c r="T8" s="3">
        <v>10</v>
      </c>
      <c r="U8" s="3">
        <v>21</v>
      </c>
      <c r="V8" s="3">
        <v>13</v>
      </c>
      <c r="W8" s="3">
        <v>16</v>
      </c>
      <c r="X8" s="3">
        <v>5</v>
      </c>
      <c r="Y8" s="3"/>
      <c r="Z8" s="3"/>
      <c r="AA8" s="3"/>
      <c r="AG8" s="3">
        <f t="shared" si="0"/>
        <v>554</v>
      </c>
      <c r="AH8" s="3">
        <v>23</v>
      </c>
      <c r="AI8" s="3">
        <v>2</v>
      </c>
      <c r="AJ8" s="4">
        <f t="shared" si="1"/>
        <v>26.38095238095238</v>
      </c>
      <c r="AK8" s="3"/>
      <c r="AL8" s="3">
        <v>1</v>
      </c>
      <c r="AM8" s="3">
        <v>2</v>
      </c>
      <c r="AN8" s="3">
        <v>5</v>
      </c>
      <c r="AO8" s="3">
        <v>1</v>
      </c>
      <c r="AP8" s="3">
        <f t="shared" si="2"/>
        <v>24</v>
      </c>
      <c r="AQ8" s="6">
        <v>56</v>
      </c>
      <c r="AS8" s="3"/>
      <c r="AT8" s="6"/>
    </row>
    <row r="9" spans="1:46" x14ac:dyDescent="0.25">
      <c r="A9" s="3" t="s">
        <v>13</v>
      </c>
      <c r="B9" s="3">
        <v>3</v>
      </c>
      <c r="C9" s="3">
        <v>9</v>
      </c>
      <c r="D9" s="3">
        <v>0</v>
      </c>
      <c r="E9" s="3">
        <v>5</v>
      </c>
      <c r="F9" s="3">
        <v>2</v>
      </c>
      <c r="G9" s="3">
        <v>9</v>
      </c>
      <c r="H9" s="3">
        <v>50</v>
      </c>
      <c r="I9" s="3">
        <v>1</v>
      </c>
      <c r="J9" s="3">
        <v>1</v>
      </c>
      <c r="K9" s="3">
        <v>0</v>
      </c>
      <c r="L9" s="3">
        <v>6</v>
      </c>
      <c r="M9" s="3">
        <v>2</v>
      </c>
      <c r="N9" s="3">
        <v>1</v>
      </c>
      <c r="O9" s="3">
        <v>4</v>
      </c>
      <c r="P9" s="3">
        <v>1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G9" s="3">
        <f t="shared" si="0"/>
        <v>94</v>
      </c>
      <c r="AH9" s="3">
        <v>15</v>
      </c>
      <c r="AI9" s="3">
        <v>0</v>
      </c>
      <c r="AJ9" s="4">
        <f t="shared" si="1"/>
        <v>6.2666666666666666</v>
      </c>
      <c r="AK9" s="3"/>
      <c r="AL9" s="3"/>
      <c r="AM9" s="3">
        <v>1</v>
      </c>
      <c r="AN9" s="3"/>
      <c r="AO9" s="3">
        <v>2</v>
      </c>
      <c r="AP9" s="3">
        <f t="shared" si="2"/>
        <v>17</v>
      </c>
      <c r="AQ9" s="6">
        <v>65</v>
      </c>
      <c r="AS9" s="3"/>
      <c r="AT9" s="6"/>
    </row>
    <row r="10" spans="1:46" x14ac:dyDescent="0.25">
      <c r="A10" s="3" t="s">
        <v>14</v>
      </c>
      <c r="B10" s="6">
        <v>13</v>
      </c>
      <c r="C10" s="3">
        <v>0</v>
      </c>
      <c r="D10" s="6">
        <v>24</v>
      </c>
      <c r="E10" s="3">
        <v>0</v>
      </c>
      <c r="F10" s="6">
        <v>45</v>
      </c>
      <c r="G10" s="3">
        <v>5</v>
      </c>
      <c r="H10" s="6">
        <v>10</v>
      </c>
      <c r="I10" s="6">
        <v>19</v>
      </c>
      <c r="J10" s="3">
        <v>2</v>
      </c>
      <c r="K10" s="6">
        <v>6</v>
      </c>
      <c r="L10" s="6">
        <v>22</v>
      </c>
      <c r="M10" s="3">
        <v>35</v>
      </c>
      <c r="N10" s="3">
        <v>10</v>
      </c>
      <c r="O10" s="3">
        <v>1</v>
      </c>
      <c r="P10" s="3">
        <v>0</v>
      </c>
      <c r="Q10" s="6">
        <v>3</v>
      </c>
      <c r="R10" s="6">
        <v>5</v>
      </c>
      <c r="S10" s="3">
        <v>26</v>
      </c>
      <c r="T10" s="3">
        <v>3</v>
      </c>
      <c r="U10" s="3">
        <v>20</v>
      </c>
      <c r="V10" s="6">
        <v>7</v>
      </c>
      <c r="W10" s="3">
        <v>1</v>
      </c>
      <c r="X10" s="3">
        <v>7</v>
      </c>
      <c r="Y10" s="3"/>
      <c r="Z10" s="3"/>
      <c r="AA10" s="3"/>
      <c r="AG10" s="3">
        <f t="shared" si="0"/>
        <v>264</v>
      </c>
      <c r="AH10" s="3">
        <v>22</v>
      </c>
      <c r="AI10" s="3">
        <v>11</v>
      </c>
      <c r="AJ10" s="4">
        <f t="shared" si="1"/>
        <v>24</v>
      </c>
      <c r="AK10" s="3"/>
      <c r="AL10" s="3"/>
      <c r="AM10" s="3"/>
      <c r="AN10" s="3">
        <v>3</v>
      </c>
      <c r="AO10" s="3">
        <v>4</v>
      </c>
      <c r="AP10" s="3">
        <f t="shared" si="2"/>
        <v>26</v>
      </c>
      <c r="AQ10" s="6">
        <v>46</v>
      </c>
      <c r="AS10" s="3"/>
      <c r="AT10" s="6"/>
    </row>
    <row r="11" spans="1:46" x14ac:dyDescent="0.25">
      <c r="A11" s="3" t="s">
        <v>15</v>
      </c>
      <c r="B11" s="6">
        <v>6</v>
      </c>
      <c r="C11" s="6">
        <v>0</v>
      </c>
      <c r="D11" s="3">
        <v>13</v>
      </c>
      <c r="E11" s="3">
        <v>18</v>
      </c>
      <c r="F11" s="6">
        <v>34</v>
      </c>
      <c r="G11" s="3">
        <v>16</v>
      </c>
      <c r="H11" s="3">
        <v>1</v>
      </c>
      <c r="I11" s="3">
        <v>10</v>
      </c>
      <c r="J11" s="3">
        <v>39</v>
      </c>
      <c r="K11" s="3">
        <v>25</v>
      </c>
      <c r="L11" s="3">
        <v>18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G11" s="3">
        <f t="shared" si="0"/>
        <v>180</v>
      </c>
      <c r="AH11" s="3">
        <v>11</v>
      </c>
      <c r="AI11" s="3">
        <v>3</v>
      </c>
      <c r="AJ11" s="4">
        <f t="shared" si="1"/>
        <v>22.5</v>
      </c>
      <c r="AK11" s="3"/>
      <c r="AL11" s="3"/>
      <c r="AM11" s="3"/>
      <c r="AN11" s="3">
        <v>3</v>
      </c>
      <c r="AO11" s="3">
        <v>1</v>
      </c>
      <c r="AP11" s="3">
        <f t="shared" si="2"/>
        <v>12</v>
      </c>
      <c r="AQ11" s="6">
        <v>72</v>
      </c>
      <c r="AS11" s="3"/>
      <c r="AT11" s="6"/>
    </row>
    <row r="12" spans="1:46" x14ac:dyDescent="0.25">
      <c r="A12" s="3" t="s">
        <v>16</v>
      </c>
      <c r="B12" s="6">
        <v>36</v>
      </c>
      <c r="C12" s="3">
        <v>22</v>
      </c>
      <c r="D12" s="3">
        <v>2</v>
      </c>
      <c r="E12" s="3">
        <v>13</v>
      </c>
      <c r="F12" s="3">
        <v>0</v>
      </c>
      <c r="G12" s="6">
        <v>20</v>
      </c>
      <c r="H12" s="6">
        <v>14</v>
      </c>
      <c r="I12" s="3">
        <v>5</v>
      </c>
      <c r="J12" s="6">
        <v>1</v>
      </c>
      <c r="K12" s="3">
        <v>10</v>
      </c>
      <c r="L12" s="6">
        <v>12</v>
      </c>
      <c r="M12" s="6">
        <v>43</v>
      </c>
      <c r="N12" s="3">
        <v>4</v>
      </c>
      <c r="O12" s="3">
        <v>3</v>
      </c>
      <c r="P12" s="3">
        <v>11</v>
      </c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G12" s="3">
        <f t="shared" si="0"/>
        <v>196</v>
      </c>
      <c r="AH12" s="3">
        <v>15</v>
      </c>
      <c r="AI12" s="3">
        <v>6</v>
      </c>
      <c r="AJ12" s="4">
        <f t="shared" si="1"/>
        <v>21.777777777777779</v>
      </c>
      <c r="AK12" s="3"/>
      <c r="AL12" s="3"/>
      <c r="AM12" s="3"/>
      <c r="AN12" s="3">
        <v>2</v>
      </c>
      <c r="AO12" s="3">
        <v>11</v>
      </c>
      <c r="AP12" s="3">
        <f t="shared" si="2"/>
        <v>26</v>
      </c>
      <c r="AQ12" s="6">
        <v>66</v>
      </c>
      <c r="AS12" s="3"/>
      <c r="AT12" s="6"/>
    </row>
    <row r="13" spans="1:46" x14ac:dyDescent="0.25">
      <c r="A13" s="3" t="s">
        <v>17</v>
      </c>
      <c r="B13" s="3">
        <v>0</v>
      </c>
      <c r="C13" s="3">
        <v>0</v>
      </c>
      <c r="D13" s="3">
        <v>13</v>
      </c>
      <c r="E13" s="3">
        <v>2</v>
      </c>
      <c r="F13" s="3">
        <v>0</v>
      </c>
      <c r="G13" s="3">
        <v>2</v>
      </c>
      <c r="H13" s="3">
        <v>0</v>
      </c>
      <c r="I13" s="3">
        <v>7</v>
      </c>
      <c r="J13" s="3">
        <v>0</v>
      </c>
      <c r="K13" s="3">
        <v>13</v>
      </c>
      <c r="L13" s="3">
        <v>13</v>
      </c>
      <c r="M13" s="6">
        <v>2</v>
      </c>
      <c r="N13" s="3">
        <v>4</v>
      </c>
      <c r="O13" s="6">
        <v>7</v>
      </c>
      <c r="P13" s="3">
        <v>1</v>
      </c>
      <c r="Q13" s="3">
        <v>0</v>
      </c>
      <c r="R13" s="3">
        <v>0</v>
      </c>
      <c r="S13" s="3">
        <v>7</v>
      </c>
      <c r="T13" s="3">
        <v>0</v>
      </c>
      <c r="U13" s="3">
        <v>7</v>
      </c>
      <c r="V13" s="3">
        <v>3</v>
      </c>
      <c r="W13" s="3">
        <v>33</v>
      </c>
      <c r="X13" s="3"/>
      <c r="Y13" s="3"/>
      <c r="Z13" s="3"/>
      <c r="AA13" s="3"/>
      <c r="AG13" s="3">
        <f t="shared" si="0"/>
        <v>114</v>
      </c>
      <c r="AH13" s="3">
        <v>22</v>
      </c>
      <c r="AI13" s="3">
        <v>2</v>
      </c>
      <c r="AJ13" s="4">
        <f t="shared" si="1"/>
        <v>5.7</v>
      </c>
      <c r="AK13" s="3"/>
      <c r="AL13" s="3"/>
      <c r="AM13" s="3"/>
      <c r="AN13" s="3">
        <v>1</v>
      </c>
      <c r="AO13" s="3">
        <v>7</v>
      </c>
      <c r="AP13" s="3">
        <f t="shared" si="2"/>
        <v>29</v>
      </c>
      <c r="AQ13" s="6">
        <v>70</v>
      </c>
      <c r="AS13" s="3"/>
      <c r="AT13" s="6"/>
    </row>
    <row r="14" spans="1:46" x14ac:dyDescent="0.25">
      <c r="A14" s="3" t="s">
        <v>80</v>
      </c>
      <c r="B14" s="6">
        <v>8</v>
      </c>
      <c r="C14" s="3">
        <v>5</v>
      </c>
      <c r="D14" s="3">
        <v>16</v>
      </c>
      <c r="E14" s="3">
        <v>0</v>
      </c>
      <c r="F14" s="3">
        <v>8</v>
      </c>
      <c r="G14" s="3">
        <v>2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G14" s="3">
        <f t="shared" si="0"/>
        <v>39</v>
      </c>
      <c r="AH14" s="3">
        <v>6</v>
      </c>
      <c r="AI14" s="3">
        <v>1</v>
      </c>
      <c r="AJ14" s="4">
        <f t="shared" si="1"/>
        <v>7.8</v>
      </c>
      <c r="AK14" s="3"/>
      <c r="AL14" s="3"/>
      <c r="AM14" s="3"/>
      <c r="AN14" s="3"/>
      <c r="AO14" s="3">
        <v>0</v>
      </c>
      <c r="AP14" s="3">
        <f t="shared" si="2"/>
        <v>6</v>
      </c>
      <c r="AQ14" s="6">
        <v>89</v>
      </c>
      <c r="AS14" s="3"/>
      <c r="AT14" s="6"/>
    </row>
    <row r="15" spans="1:46" x14ac:dyDescent="0.25">
      <c r="A15" s="3" t="s">
        <v>19</v>
      </c>
      <c r="B15" s="3">
        <v>0</v>
      </c>
      <c r="C15" s="3">
        <v>8</v>
      </c>
      <c r="D15" s="3">
        <v>2</v>
      </c>
      <c r="E15" s="6">
        <v>9</v>
      </c>
      <c r="F15" s="3">
        <v>11</v>
      </c>
      <c r="G15" s="6">
        <v>14</v>
      </c>
      <c r="H15" s="6">
        <v>3</v>
      </c>
      <c r="I15" s="3">
        <v>10</v>
      </c>
      <c r="J15" s="3">
        <v>0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G15" s="3">
        <f t="shared" si="0"/>
        <v>57</v>
      </c>
      <c r="AH15" s="3">
        <v>9</v>
      </c>
      <c r="AI15" s="3">
        <v>3</v>
      </c>
      <c r="AJ15" s="4">
        <f t="shared" si="1"/>
        <v>9.5</v>
      </c>
      <c r="AK15" s="3"/>
      <c r="AL15" s="3"/>
      <c r="AM15" s="3"/>
      <c r="AN15" s="3"/>
      <c r="AO15" s="3">
        <v>0</v>
      </c>
      <c r="AP15" s="3">
        <f t="shared" si="2"/>
        <v>9</v>
      </c>
      <c r="AQ15" s="6">
        <v>8</v>
      </c>
      <c r="AS15" s="3"/>
      <c r="AT15" s="6"/>
    </row>
    <row r="16" spans="1:46" x14ac:dyDescent="0.25">
      <c r="A16" s="3" t="s">
        <v>52</v>
      </c>
      <c r="B16" s="3">
        <v>0</v>
      </c>
      <c r="C16" s="3">
        <v>2</v>
      </c>
      <c r="D16" s="3">
        <v>1</v>
      </c>
      <c r="E16" s="3">
        <v>0</v>
      </c>
      <c r="F16" s="3">
        <v>0</v>
      </c>
      <c r="G16" s="6">
        <v>25</v>
      </c>
      <c r="H16" s="3">
        <v>0</v>
      </c>
      <c r="I16" s="3">
        <v>4</v>
      </c>
      <c r="J16" s="3">
        <v>9</v>
      </c>
      <c r="K16" s="3">
        <v>4</v>
      </c>
      <c r="L16" s="3">
        <v>0</v>
      </c>
      <c r="M16" s="3">
        <v>18</v>
      </c>
      <c r="N16" s="3">
        <v>11</v>
      </c>
      <c r="O16" s="3">
        <v>5</v>
      </c>
      <c r="P16" s="3">
        <v>0</v>
      </c>
      <c r="Q16" s="3">
        <v>0</v>
      </c>
      <c r="R16" s="3"/>
      <c r="S16" s="3"/>
      <c r="T16" s="3"/>
      <c r="U16" s="3"/>
      <c r="V16" s="3"/>
      <c r="W16" s="3"/>
      <c r="X16" s="3"/>
      <c r="Y16" s="3"/>
      <c r="Z16" s="3"/>
      <c r="AA16" s="3"/>
      <c r="AG16" s="3">
        <f t="shared" si="0"/>
        <v>79</v>
      </c>
      <c r="AH16" s="3">
        <v>16</v>
      </c>
      <c r="AI16" s="3">
        <v>1</v>
      </c>
      <c r="AJ16" s="4">
        <f t="shared" si="1"/>
        <v>5.2666666666666666</v>
      </c>
      <c r="AK16" s="3"/>
      <c r="AL16" s="3"/>
      <c r="AM16" s="3"/>
      <c r="AN16" s="3">
        <v>1</v>
      </c>
      <c r="AO16" s="3">
        <v>0</v>
      </c>
      <c r="AP16" s="3">
        <f t="shared" si="2"/>
        <v>16</v>
      </c>
      <c r="AQ16" s="6">
        <v>1</v>
      </c>
      <c r="AS16" s="3"/>
      <c r="AT16" s="6"/>
    </row>
    <row r="17" spans="1:46" x14ac:dyDescent="0.25">
      <c r="A17" s="3" t="s">
        <v>20</v>
      </c>
      <c r="B17" s="3">
        <v>0</v>
      </c>
      <c r="C17" s="3">
        <v>3</v>
      </c>
      <c r="D17" s="3">
        <v>17</v>
      </c>
      <c r="E17" s="3">
        <v>2</v>
      </c>
      <c r="F17" s="3">
        <v>0</v>
      </c>
      <c r="G17" s="3">
        <v>18</v>
      </c>
      <c r="H17" s="3">
        <v>38</v>
      </c>
      <c r="I17" s="3">
        <v>13</v>
      </c>
      <c r="J17" s="3">
        <v>1</v>
      </c>
      <c r="K17" s="3">
        <v>0</v>
      </c>
      <c r="L17" s="3">
        <v>1</v>
      </c>
      <c r="M17" s="3">
        <v>18</v>
      </c>
      <c r="N17" s="6">
        <v>29</v>
      </c>
      <c r="O17" s="3">
        <v>9</v>
      </c>
      <c r="P17" s="3">
        <v>5</v>
      </c>
      <c r="Q17" s="3">
        <v>11</v>
      </c>
      <c r="R17" s="6">
        <v>1</v>
      </c>
      <c r="S17" s="3">
        <v>20</v>
      </c>
      <c r="T17" s="3">
        <v>71</v>
      </c>
      <c r="U17" s="3">
        <v>12</v>
      </c>
      <c r="V17" s="3">
        <v>0</v>
      </c>
      <c r="W17" s="3">
        <v>2</v>
      </c>
      <c r="X17" s="3">
        <v>4</v>
      </c>
      <c r="Y17" s="3">
        <v>39</v>
      </c>
      <c r="Z17" s="3">
        <v>0</v>
      </c>
      <c r="AA17" s="3">
        <v>1</v>
      </c>
      <c r="AB17" s="3">
        <v>1</v>
      </c>
      <c r="AC17" s="3">
        <v>1</v>
      </c>
      <c r="AD17" s="3">
        <v>8</v>
      </c>
      <c r="AE17" s="3">
        <v>5</v>
      </c>
      <c r="AG17" s="3">
        <f t="shared" si="0"/>
        <v>330</v>
      </c>
      <c r="AH17" s="3">
        <v>30</v>
      </c>
      <c r="AI17" s="3">
        <v>2</v>
      </c>
      <c r="AJ17" s="4">
        <f t="shared" si="1"/>
        <v>11.785714285714286</v>
      </c>
      <c r="AK17" s="3"/>
      <c r="AL17" s="3"/>
      <c r="AM17" s="3">
        <v>1</v>
      </c>
      <c r="AN17" s="3">
        <v>3</v>
      </c>
      <c r="AO17" s="3">
        <v>0</v>
      </c>
      <c r="AP17" s="3">
        <f t="shared" si="2"/>
        <v>30</v>
      </c>
      <c r="AQ17" s="6">
        <v>58</v>
      </c>
      <c r="AS17" s="3"/>
      <c r="AT17" s="6"/>
    </row>
    <row r="18" spans="1:46" x14ac:dyDescent="0.25">
      <c r="A18" s="3" t="s">
        <v>21</v>
      </c>
      <c r="B18" s="6">
        <v>56</v>
      </c>
      <c r="C18" s="3">
        <v>9</v>
      </c>
      <c r="D18" s="3">
        <v>0</v>
      </c>
      <c r="E18" s="3">
        <v>3</v>
      </c>
      <c r="F18" s="6">
        <v>33</v>
      </c>
      <c r="G18" s="3">
        <v>1</v>
      </c>
      <c r="H18" s="6">
        <v>18</v>
      </c>
      <c r="I18" s="3">
        <v>5</v>
      </c>
      <c r="J18" s="6">
        <v>2</v>
      </c>
      <c r="K18" s="3">
        <v>13</v>
      </c>
      <c r="L18" s="3">
        <v>0</v>
      </c>
      <c r="M18" s="3">
        <v>36</v>
      </c>
      <c r="N18" s="3">
        <v>3</v>
      </c>
      <c r="O18" s="3">
        <v>2</v>
      </c>
      <c r="P18" s="3">
        <v>36</v>
      </c>
      <c r="Q18" s="3">
        <v>4</v>
      </c>
      <c r="R18" s="6">
        <v>32</v>
      </c>
      <c r="S18" s="3">
        <v>5</v>
      </c>
      <c r="T18" s="3">
        <v>0</v>
      </c>
      <c r="U18" s="6">
        <v>20</v>
      </c>
      <c r="V18" s="3">
        <v>14</v>
      </c>
      <c r="W18" s="3">
        <v>15</v>
      </c>
      <c r="X18" s="3">
        <v>44</v>
      </c>
      <c r="Y18" s="6">
        <v>39</v>
      </c>
      <c r="Z18" s="3">
        <v>8</v>
      </c>
      <c r="AA18" s="3">
        <v>3</v>
      </c>
      <c r="AG18" s="3">
        <f t="shared" si="0"/>
        <v>401</v>
      </c>
      <c r="AH18" s="3">
        <v>26</v>
      </c>
      <c r="AI18" s="3">
        <v>7</v>
      </c>
      <c r="AJ18" s="4">
        <f t="shared" si="1"/>
        <v>21.105263157894736</v>
      </c>
      <c r="AK18" s="3"/>
      <c r="AL18" s="3"/>
      <c r="AM18" s="3">
        <v>1</v>
      </c>
      <c r="AN18" s="3">
        <v>6</v>
      </c>
      <c r="AO18" s="3">
        <v>4</v>
      </c>
      <c r="AP18" s="3">
        <f t="shared" si="2"/>
        <v>30</v>
      </c>
      <c r="AQ18" s="6">
        <v>60</v>
      </c>
      <c r="AS18" s="3"/>
      <c r="AT18" s="6"/>
    </row>
    <row r="19" spans="1:46" x14ac:dyDescent="0.25">
      <c r="A19" s="3" t="s">
        <v>209</v>
      </c>
      <c r="B19" s="6">
        <v>0</v>
      </c>
      <c r="C19" s="3">
        <v>0</v>
      </c>
      <c r="D19" s="3">
        <v>0</v>
      </c>
      <c r="E19" s="3">
        <v>7</v>
      </c>
      <c r="F19" s="3">
        <v>0</v>
      </c>
      <c r="G19" s="6">
        <v>1</v>
      </c>
      <c r="H19" s="3">
        <v>16</v>
      </c>
      <c r="I19" s="6">
        <v>0</v>
      </c>
      <c r="J19" s="3">
        <v>8</v>
      </c>
      <c r="K19" s="6">
        <v>12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G19" s="3">
        <f t="shared" si="0"/>
        <v>44</v>
      </c>
      <c r="AH19" s="3">
        <v>10</v>
      </c>
      <c r="AI19" s="3">
        <v>6</v>
      </c>
      <c r="AJ19" s="4">
        <f t="shared" si="1"/>
        <v>11</v>
      </c>
      <c r="AK19" s="3"/>
      <c r="AL19" s="3"/>
      <c r="AM19" s="3"/>
      <c r="AN19" s="3"/>
      <c r="AO19" s="3">
        <v>6</v>
      </c>
      <c r="AP19" s="3">
        <f t="shared" si="2"/>
        <v>16</v>
      </c>
      <c r="AQ19" s="6">
        <v>61</v>
      </c>
      <c r="AS19" s="3"/>
      <c r="AT19" s="6"/>
    </row>
    <row r="20" spans="1:46" x14ac:dyDescent="0.25">
      <c r="A20" s="3" t="s">
        <v>78</v>
      </c>
      <c r="B20" s="6">
        <v>39</v>
      </c>
      <c r="C20" s="3">
        <v>28</v>
      </c>
      <c r="D20" s="3">
        <v>6</v>
      </c>
      <c r="E20" s="3">
        <v>5</v>
      </c>
      <c r="F20" s="3">
        <v>4</v>
      </c>
      <c r="G20" s="3">
        <v>11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G20" s="3">
        <f t="shared" si="0"/>
        <v>93</v>
      </c>
      <c r="AH20" s="3">
        <v>6</v>
      </c>
      <c r="AI20" s="3">
        <v>1</v>
      </c>
      <c r="AJ20" s="4">
        <f t="shared" si="1"/>
        <v>18.600000000000001</v>
      </c>
      <c r="AK20" s="3"/>
      <c r="AL20" s="3"/>
      <c r="AM20" s="3"/>
      <c r="AN20" s="3">
        <v>2</v>
      </c>
      <c r="AO20" s="3">
        <v>0</v>
      </c>
      <c r="AP20" s="3">
        <f t="shared" si="2"/>
        <v>6</v>
      </c>
      <c r="AQ20" s="6">
        <v>87</v>
      </c>
      <c r="AS20" s="3"/>
      <c r="AT20" s="6"/>
    </row>
    <row r="21" spans="1:46" x14ac:dyDescent="0.25">
      <c r="A21" s="3" t="s">
        <v>25</v>
      </c>
      <c r="B21" s="3">
        <v>2</v>
      </c>
      <c r="C21" s="6">
        <v>5</v>
      </c>
      <c r="D21" s="3">
        <v>3</v>
      </c>
      <c r="E21" s="3">
        <v>8</v>
      </c>
      <c r="F21" s="3">
        <v>19</v>
      </c>
      <c r="G21" s="3">
        <v>15</v>
      </c>
      <c r="H21" s="3">
        <v>1</v>
      </c>
      <c r="I21" s="3">
        <v>56</v>
      </c>
      <c r="J21" s="3">
        <v>25</v>
      </c>
      <c r="K21" s="3">
        <v>30</v>
      </c>
      <c r="L21" s="3">
        <v>19</v>
      </c>
      <c r="M21" s="3">
        <v>2</v>
      </c>
      <c r="N21" s="6">
        <v>23</v>
      </c>
      <c r="O21" s="3">
        <v>12</v>
      </c>
      <c r="P21" s="3">
        <v>0</v>
      </c>
      <c r="Q21" s="3">
        <v>4</v>
      </c>
      <c r="R21" s="3">
        <v>2</v>
      </c>
      <c r="S21" s="3">
        <v>0</v>
      </c>
      <c r="T21" s="3">
        <v>12</v>
      </c>
      <c r="U21" s="3">
        <v>43</v>
      </c>
      <c r="V21" s="6">
        <v>25</v>
      </c>
      <c r="W21" s="3">
        <v>6</v>
      </c>
      <c r="X21" s="3">
        <v>9</v>
      </c>
      <c r="Y21" s="3">
        <v>15</v>
      </c>
      <c r="Z21" s="3">
        <v>5</v>
      </c>
      <c r="AA21" s="3"/>
      <c r="AG21" s="3">
        <f t="shared" si="0"/>
        <v>341</v>
      </c>
      <c r="AH21" s="3">
        <v>25</v>
      </c>
      <c r="AI21" s="3">
        <v>3</v>
      </c>
      <c r="AJ21" s="4">
        <f t="shared" si="1"/>
        <v>15.5</v>
      </c>
      <c r="AK21" s="3"/>
      <c r="AL21" s="3"/>
      <c r="AM21" s="3">
        <v>1</v>
      </c>
      <c r="AN21" s="3">
        <v>4</v>
      </c>
      <c r="AO21" s="3">
        <v>3</v>
      </c>
      <c r="AP21" s="3">
        <f t="shared" si="2"/>
        <v>28</v>
      </c>
      <c r="AQ21" s="6">
        <v>73</v>
      </c>
      <c r="AS21" s="3"/>
      <c r="AT21" s="6"/>
    </row>
    <row r="22" spans="1:46" x14ac:dyDescent="0.25">
      <c r="A22" s="6" t="s">
        <v>42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4"/>
      <c r="AB22" s="3"/>
      <c r="AC22" s="3"/>
      <c r="AD22" s="3"/>
      <c r="AE22" s="3"/>
      <c r="AF22" s="3"/>
      <c r="AG22" s="3"/>
      <c r="AH22" s="3"/>
      <c r="AI22" s="3"/>
      <c r="AK22" s="3"/>
      <c r="AL22" s="3"/>
      <c r="AM22" s="3"/>
      <c r="AN22" s="3"/>
      <c r="AO22" s="3"/>
      <c r="AP22" s="3"/>
      <c r="AQ22" s="6"/>
      <c r="AS22" s="3"/>
      <c r="AT22" s="6"/>
    </row>
    <row r="23" spans="1:46" x14ac:dyDescent="0.25">
      <c r="A23" s="3" t="s">
        <v>77</v>
      </c>
      <c r="B23" s="3">
        <v>3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4"/>
      <c r="AB23" s="3"/>
      <c r="AC23" s="3"/>
      <c r="AD23" s="3"/>
      <c r="AE23" s="3"/>
      <c r="AF23" s="3"/>
      <c r="AG23" s="3">
        <f>SUM(A23:AF23)</f>
        <v>3</v>
      </c>
      <c r="AH23" s="3">
        <v>1</v>
      </c>
      <c r="AI23" s="3">
        <v>0</v>
      </c>
      <c r="AK23" s="3"/>
      <c r="AL23" s="3"/>
      <c r="AM23" s="3"/>
      <c r="AN23" s="3"/>
      <c r="AO23" s="3">
        <v>3</v>
      </c>
      <c r="AP23" s="3">
        <f t="shared" ref="AP23:AP30" si="3">AH23+AO23</f>
        <v>4</v>
      </c>
      <c r="AQ23" s="6">
        <v>88</v>
      </c>
      <c r="AS23" s="3"/>
      <c r="AT23" s="6"/>
    </row>
    <row r="24" spans="1:46" x14ac:dyDescent="0.25">
      <c r="A24" s="3" t="s">
        <v>60</v>
      </c>
      <c r="B24" s="3">
        <v>1</v>
      </c>
      <c r="C24" s="3">
        <v>4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4"/>
      <c r="AB24" s="3"/>
      <c r="AC24" s="3"/>
      <c r="AD24" s="3"/>
      <c r="AE24" s="3"/>
      <c r="AF24" s="3"/>
      <c r="AG24" s="3">
        <f>SUM(A24:AF24)</f>
        <v>5</v>
      </c>
      <c r="AH24" s="3">
        <v>2</v>
      </c>
      <c r="AI24" s="3">
        <v>0</v>
      </c>
      <c r="AK24" s="3"/>
      <c r="AL24" s="3"/>
      <c r="AM24" s="3"/>
      <c r="AN24" s="3"/>
      <c r="AO24" s="3">
        <v>1</v>
      </c>
      <c r="AP24" s="3">
        <f t="shared" si="3"/>
        <v>3</v>
      </c>
      <c r="AQ24" s="6">
        <v>86</v>
      </c>
      <c r="AS24" s="3"/>
      <c r="AT24" s="6"/>
    </row>
    <row r="25" spans="1:46" x14ac:dyDescent="0.25">
      <c r="A25" s="3" t="s">
        <v>99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4"/>
      <c r="AB25" s="3"/>
      <c r="AC25" s="3"/>
      <c r="AD25" s="3"/>
      <c r="AE25" s="3"/>
      <c r="AF25" s="3"/>
      <c r="AG25" s="3">
        <v>5</v>
      </c>
      <c r="AH25" s="3">
        <v>1</v>
      </c>
      <c r="AI25" s="3">
        <v>0</v>
      </c>
      <c r="AK25" s="3"/>
      <c r="AL25" s="3"/>
      <c r="AM25" s="3"/>
      <c r="AN25" s="3"/>
      <c r="AO25" s="3">
        <v>0</v>
      </c>
      <c r="AP25" s="3">
        <f t="shared" si="3"/>
        <v>1</v>
      </c>
      <c r="AQ25" s="15" t="s">
        <v>381</v>
      </c>
      <c r="AS25" s="6"/>
      <c r="AT25" s="6"/>
    </row>
    <row r="26" spans="1:46" x14ac:dyDescent="0.25">
      <c r="A26" s="3" t="s">
        <v>81</v>
      </c>
      <c r="B26" s="6">
        <v>1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4"/>
      <c r="AB26" s="3"/>
      <c r="AC26" s="3"/>
      <c r="AD26" s="3"/>
      <c r="AE26" s="3"/>
      <c r="AF26" s="3"/>
      <c r="AG26" s="3">
        <f>SUM(A26:AF26)</f>
        <v>1</v>
      </c>
      <c r="AH26" s="3">
        <v>1</v>
      </c>
      <c r="AI26" s="3">
        <v>1</v>
      </c>
      <c r="AK26" s="3"/>
      <c r="AL26" s="3"/>
      <c r="AM26" s="3"/>
      <c r="AN26" s="3"/>
      <c r="AO26" s="3">
        <v>0</v>
      </c>
      <c r="AP26" s="3">
        <f t="shared" si="3"/>
        <v>1</v>
      </c>
      <c r="AQ26" s="15" t="s">
        <v>381</v>
      </c>
      <c r="AS26" s="3"/>
      <c r="AT26" s="6"/>
    </row>
    <row r="27" spans="1:46" x14ac:dyDescent="0.25">
      <c r="A27" s="3" t="s">
        <v>100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4"/>
      <c r="AB27" s="3"/>
      <c r="AC27" s="3"/>
      <c r="AD27" s="3"/>
      <c r="AE27" s="3"/>
      <c r="AF27" s="3"/>
      <c r="AG27" s="3">
        <v>2</v>
      </c>
      <c r="AH27" s="3">
        <v>1</v>
      </c>
      <c r="AI27" s="3">
        <v>0</v>
      </c>
      <c r="AK27" s="3"/>
      <c r="AL27" s="3"/>
      <c r="AM27" s="3"/>
      <c r="AN27" s="3"/>
      <c r="AO27" s="3">
        <v>0</v>
      </c>
      <c r="AP27" s="3">
        <f t="shared" si="3"/>
        <v>1</v>
      </c>
      <c r="AQ27" s="15" t="s">
        <v>381</v>
      </c>
      <c r="AS27" s="3"/>
      <c r="AT27" s="6"/>
    </row>
    <row r="28" spans="1:46" x14ac:dyDescent="0.25">
      <c r="A28" s="3" t="s">
        <v>82</v>
      </c>
      <c r="B28" s="3">
        <v>2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4"/>
      <c r="AB28" s="3"/>
      <c r="AC28" s="3"/>
      <c r="AD28" s="3"/>
      <c r="AE28" s="3"/>
      <c r="AF28" s="3"/>
      <c r="AG28" s="3">
        <f>SUM(A28:AF28)</f>
        <v>2</v>
      </c>
      <c r="AH28" s="3">
        <v>1</v>
      </c>
      <c r="AI28" s="3">
        <v>0</v>
      </c>
      <c r="AK28" s="3"/>
      <c r="AL28" s="3"/>
      <c r="AM28" s="3"/>
      <c r="AN28" s="3"/>
      <c r="AO28" s="3">
        <v>0</v>
      </c>
      <c r="AP28" s="3">
        <f t="shared" si="3"/>
        <v>1</v>
      </c>
      <c r="AQ28" s="15" t="s">
        <v>381</v>
      </c>
      <c r="AS28" s="3"/>
      <c r="AT28" s="6"/>
    </row>
    <row r="29" spans="1:46" x14ac:dyDescent="0.25">
      <c r="A29" s="3" t="s">
        <v>24</v>
      </c>
      <c r="B29" s="3">
        <v>3</v>
      </c>
      <c r="C29" s="3">
        <v>0</v>
      </c>
      <c r="D29" s="3">
        <v>0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4"/>
      <c r="AB29" s="3"/>
      <c r="AC29" s="3"/>
      <c r="AD29" s="3"/>
      <c r="AE29" s="3"/>
      <c r="AF29" s="3"/>
      <c r="AG29" s="3">
        <f>SUM(A29:AF29)</f>
        <v>3</v>
      </c>
      <c r="AH29" s="3">
        <v>3</v>
      </c>
      <c r="AI29" s="3">
        <v>0</v>
      </c>
      <c r="AK29" s="3"/>
      <c r="AL29" s="3"/>
      <c r="AM29" s="3"/>
      <c r="AN29" s="3"/>
      <c r="AO29" s="3">
        <v>1</v>
      </c>
      <c r="AP29" s="3">
        <f t="shared" si="3"/>
        <v>4</v>
      </c>
      <c r="AQ29" s="15">
        <v>76</v>
      </c>
    </row>
    <row r="30" spans="1:46" x14ac:dyDescent="0.25">
      <c r="A30" s="3" t="s">
        <v>101</v>
      </c>
      <c r="B30" s="3">
        <v>4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4"/>
      <c r="AB30" s="3"/>
      <c r="AC30" s="3"/>
      <c r="AD30" s="3"/>
      <c r="AE30" s="3"/>
      <c r="AF30" s="3"/>
      <c r="AG30" s="3">
        <f>SUM(A30:AF30)</f>
        <v>4</v>
      </c>
      <c r="AH30" s="3">
        <v>1</v>
      </c>
      <c r="AI30" s="3">
        <v>0</v>
      </c>
      <c r="AO30" s="13">
        <v>0</v>
      </c>
      <c r="AP30" s="3">
        <f t="shared" si="3"/>
        <v>1</v>
      </c>
      <c r="AQ30" s="15" t="s">
        <v>381</v>
      </c>
    </row>
    <row r="31" spans="1:46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4"/>
      <c r="AB31" s="3"/>
      <c r="AC31" s="3"/>
      <c r="AD31" s="3"/>
      <c r="AE31" s="3"/>
      <c r="AF31" s="3"/>
      <c r="AG31" s="3">
        <f>SUM(AG3:AG30)</f>
        <v>3179</v>
      </c>
      <c r="AH31" s="3">
        <f>SUM(AH3:AH30)</f>
        <v>305</v>
      </c>
      <c r="AI31" s="3">
        <f>SUM(AI3:AI30)</f>
        <v>62</v>
      </c>
      <c r="AJ31" s="4">
        <f>AG31/(AH31-AI31)</f>
        <v>13.08230452674897</v>
      </c>
      <c r="AK31" s="3"/>
      <c r="AL31" s="3">
        <f>SUM(AL3:AL30)</f>
        <v>1</v>
      </c>
      <c r="AM31" s="3">
        <f>SUM(AM3:AM30)</f>
        <v>6</v>
      </c>
      <c r="AN31" s="3">
        <f>SUM(AN3:AN30)</f>
        <v>32</v>
      </c>
      <c r="AO31" s="3">
        <f>SUM(AO3:AO30)</f>
        <v>69</v>
      </c>
      <c r="AP31" s="3">
        <f>SUM(AP3:AP30)</f>
        <v>374</v>
      </c>
      <c r="AQ31" s="3"/>
    </row>
    <row r="32" spans="1:46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4"/>
      <c r="AB32" s="3"/>
      <c r="AC32" s="3"/>
      <c r="AD32" s="3"/>
      <c r="AE32" s="3"/>
      <c r="AF32" s="3"/>
      <c r="AG32" s="3"/>
      <c r="AP32" s="3"/>
      <c r="AQ32" s="3"/>
    </row>
    <row r="33" spans="1:43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4"/>
      <c r="AB33" s="3"/>
      <c r="AC33" s="3"/>
      <c r="AD33" s="3"/>
      <c r="AE33" s="3"/>
      <c r="AF33" s="3"/>
      <c r="AG33" s="3"/>
      <c r="AH33" s="6" t="s">
        <v>26</v>
      </c>
      <c r="AI33" s="3"/>
      <c r="AJ33" s="3"/>
      <c r="AK33" s="3"/>
      <c r="AL33" s="3"/>
      <c r="AP33" s="3"/>
      <c r="AQ33" s="3"/>
    </row>
    <row r="34" spans="1:43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4"/>
      <c r="AB34" s="3"/>
      <c r="AC34" s="3"/>
      <c r="AD34" s="3"/>
      <c r="AE34" s="3"/>
      <c r="AF34" s="3"/>
      <c r="AG34" s="3"/>
      <c r="AH34" s="3" t="s">
        <v>34</v>
      </c>
      <c r="AI34" s="3"/>
      <c r="AJ34" s="5" t="s">
        <v>83</v>
      </c>
      <c r="AK34" s="3" t="s">
        <v>84</v>
      </c>
      <c r="AM34" s="9" t="s">
        <v>85</v>
      </c>
      <c r="AP34" s="3"/>
      <c r="AQ34" s="3"/>
    </row>
    <row r="35" spans="1:43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 t="s">
        <v>20</v>
      </c>
      <c r="AI35" s="3"/>
      <c r="AJ35" s="5">
        <v>71</v>
      </c>
      <c r="AK35" s="3" t="s">
        <v>32</v>
      </c>
      <c r="AM35" s="9" t="s">
        <v>86</v>
      </c>
      <c r="AP35" s="3"/>
      <c r="AQ35" s="3"/>
    </row>
    <row r="36" spans="1:43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 t="s">
        <v>21</v>
      </c>
      <c r="AI36" s="3"/>
      <c r="AJ36" s="5" t="s">
        <v>87</v>
      </c>
      <c r="AK36" s="3" t="s">
        <v>32</v>
      </c>
      <c r="AM36" s="9" t="s">
        <v>88</v>
      </c>
      <c r="AP36" s="3"/>
      <c r="AQ36" s="3"/>
    </row>
    <row r="37" spans="1:43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6"/>
      <c r="Y37" s="3"/>
      <c r="Z37" s="3"/>
      <c r="AA37" s="3"/>
      <c r="AB37" s="3"/>
      <c r="AC37" s="3"/>
      <c r="AD37" s="3"/>
      <c r="AE37" s="3"/>
      <c r="AF37" s="3"/>
      <c r="AG37" s="3"/>
      <c r="AH37" s="3" t="s">
        <v>35</v>
      </c>
      <c r="AI37" s="3"/>
      <c r="AJ37" s="5">
        <v>56</v>
      </c>
      <c r="AK37" s="3" t="s">
        <v>89</v>
      </c>
      <c r="AM37" s="9" t="s">
        <v>90</v>
      </c>
      <c r="AP37" s="3"/>
      <c r="AQ37" s="3"/>
    </row>
    <row r="38" spans="1:43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7"/>
      <c r="AA38" s="3"/>
      <c r="AB38" s="3"/>
      <c r="AC38" s="3"/>
      <c r="AD38" s="3"/>
      <c r="AE38" s="3"/>
      <c r="AF38" s="3"/>
      <c r="AG38" s="3"/>
      <c r="AH38" s="3" t="s">
        <v>34</v>
      </c>
      <c r="AI38" s="3"/>
      <c r="AJ38" s="5">
        <v>55</v>
      </c>
      <c r="AK38" s="3" t="s">
        <v>32</v>
      </c>
      <c r="AM38" s="9" t="s">
        <v>86</v>
      </c>
      <c r="AP38" s="3"/>
      <c r="AQ38" s="3"/>
    </row>
    <row r="39" spans="1:43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7"/>
      <c r="AA39" s="3"/>
      <c r="AB39" s="3"/>
      <c r="AC39" s="3"/>
      <c r="AD39" s="3"/>
      <c r="AE39" s="3"/>
      <c r="AF39" s="3"/>
      <c r="AG39" s="3"/>
      <c r="AH39" s="3" t="s">
        <v>91</v>
      </c>
      <c r="AI39" s="3"/>
      <c r="AJ39" s="5">
        <v>50</v>
      </c>
      <c r="AK39" s="3" t="s">
        <v>92</v>
      </c>
      <c r="AM39" s="9" t="s">
        <v>93</v>
      </c>
      <c r="AP39" s="3"/>
      <c r="AQ39" s="3"/>
    </row>
    <row r="40" spans="1:43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7"/>
      <c r="AA40" s="3"/>
      <c r="AB40" s="3"/>
      <c r="AC40" s="3"/>
      <c r="AD40" s="3"/>
      <c r="AE40" s="3"/>
      <c r="AF40" s="3"/>
      <c r="AG40" s="3"/>
      <c r="AH40" s="3" t="s">
        <v>34</v>
      </c>
      <c r="AI40" s="3"/>
      <c r="AJ40" s="5">
        <v>50</v>
      </c>
      <c r="AK40" s="3" t="s">
        <v>94</v>
      </c>
      <c r="AM40" s="9" t="s">
        <v>95</v>
      </c>
      <c r="AN40" s="3"/>
      <c r="AO40" s="3"/>
      <c r="AP40" s="3"/>
      <c r="AQ40" s="3"/>
    </row>
    <row r="41" spans="1:43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7"/>
      <c r="AA41" s="3"/>
      <c r="AB41" s="3"/>
      <c r="AC41" s="3"/>
      <c r="AD41" s="3"/>
      <c r="AE41" s="3"/>
      <c r="AF41" s="3"/>
      <c r="AG41" s="3"/>
      <c r="AH41" s="3"/>
      <c r="AI41" s="3"/>
    </row>
  </sheetData>
  <phoneticPr fontId="10" type="noConversion"/>
  <printOptions gridLines="1" gridLinesSet="0"/>
  <pageMargins left="1.1417322834645669" right="0.74803149606299213" top="0.98425196850393704" bottom="0.98425196850393704" header="0.51181102362204722" footer="0.51181102362204722"/>
  <pageSetup paperSize="9" scale="90" orientation="portrait" r:id="rId1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N36"/>
  <sheetViews>
    <sheetView workbookViewId="0">
      <pane xSplit="1" ySplit="2" topLeftCell="AA21" activePane="bottomRight" state="frozen"/>
      <selection pane="topRight" activeCell="B1" sqref="B1"/>
      <selection pane="bottomLeft" activeCell="A3" sqref="A3"/>
      <selection pane="bottomRight" activeCell="AA30" sqref="AA30"/>
    </sheetView>
  </sheetViews>
  <sheetFormatPr defaultRowHeight="12.5" x14ac:dyDescent="0.25"/>
  <cols>
    <col min="2" max="26" width="3.6328125" hidden="1" customWidth="1"/>
    <col min="27" max="30" width="5.6328125" customWidth="1"/>
    <col min="31" max="31" width="3.90625" customWidth="1"/>
    <col min="32" max="34" width="4.08984375" customWidth="1"/>
    <col min="35" max="35" width="4.36328125" customWidth="1"/>
    <col min="36" max="36" width="4.54296875" customWidth="1"/>
    <col min="37" max="38" width="4.08984375" customWidth="1"/>
    <col min="40" max="40" width="5" customWidth="1"/>
  </cols>
  <sheetData>
    <row r="1" spans="1:40" ht="15.5" x14ac:dyDescent="0.35">
      <c r="A1" s="8" t="s">
        <v>103</v>
      </c>
      <c r="B1" s="2"/>
      <c r="C1" s="2"/>
      <c r="D1" s="3"/>
      <c r="E1" s="3"/>
      <c r="F1" s="3"/>
      <c r="G1" s="3" t="s">
        <v>9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 t="s">
        <v>57</v>
      </c>
      <c r="AE1" s="3"/>
      <c r="AF1" s="3"/>
      <c r="AG1" s="3"/>
      <c r="AH1" s="3"/>
      <c r="AI1" s="3"/>
      <c r="AJ1" s="3"/>
      <c r="AK1" s="3"/>
      <c r="AL1" s="3"/>
    </row>
    <row r="2" spans="1:40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5" t="s">
        <v>0</v>
      </c>
      <c r="AB2" s="5" t="s">
        <v>1</v>
      </c>
      <c r="AC2" s="5" t="s">
        <v>2</v>
      </c>
      <c r="AD2" s="5" t="s">
        <v>3</v>
      </c>
      <c r="AE2" s="3"/>
      <c r="AF2" s="5" t="s">
        <v>54</v>
      </c>
      <c r="AG2" s="5" t="s">
        <v>4</v>
      </c>
      <c r="AH2" s="5" t="s">
        <v>5</v>
      </c>
      <c r="AI2" s="5" t="s">
        <v>6</v>
      </c>
      <c r="AJ2" s="3" t="s">
        <v>342</v>
      </c>
      <c r="AK2" s="3"/>
      <c r="AL2" s="3"/>
    </row>
    <row r="3" spans="1:40" x14ac:dyDescent="0.25">
      <c r="A3" s="3" t="s">
        <v>10</v>
      </c>
      <c r="B3" s="3">
        <v>1</v>
      </c>
      <c r="C3" s="6">
        <v>14</v>
      </c>
      <c r="D3" s="3">
        <v>2</v>
      </c>
      <c r="E3" s="3">
        <v>40</v>
      </c>
      <c r="F3" s="3">
        <v>0</v>
      </c>
      <c r="G3" s="3">
        <v>40</v>
      </c>
      <c r="H3" s="3">
        <v>7</v>
      </c>
      <c r="I3" s="3">
        <v>0</v>
      </c>
      <c r="J3" s="3">
        <v>21</v>
      </c>
      <c r="K3" s="6">
        <v>0</v>
      </c>
      <c r="L3" s="6">
        <v>26</v>
      </c>
      <c r="M3" s="3">
        <v>15</v>
      </c>
      <c r="N3" s="3">
        <v>0</v>
      </c>
      <c r="O3" s="6">
        <v>25</v>
      </c>
      <c r="P3" s="6">
        <v>46</v>
      </c>
      <c r="Q3" s="6">
        <v>30</v>
      </c>
      <c r="R3" s="3">
        <v>29</v>
      </c>
      <c r="S3" s="3">
        <v>5</v>
      </c>
      <c r="T3" s="3"/>
      <c r="U3" s="3"/>
      <c r="V3" s="3"/>
      <c r="W3" s="3"/>
      <c r="X3" s="3"/>
      <c r="Y3" s="3"/>
      <c r="Z3" s="3"/>
      <c r="AA3" s="3">
        <f t="shared" ref="AA3:AA22" si="0">SUM(A3:Z3)</f>
        <v>301</v>
      </c>
      <c r="AB3" s="3">
        <f t="shared" ref="AB3:AB22" si="1">COUNT(B3:Z3)</f>
        <v>18</v>
      </c>
      <c r="AC3" s="3">
        <v>6</v>
      </c>
      <c r="AD3" s="4">
        <f t="shared" ref="AD3:AD22" si="2">AA3/(AB3-AC3)</f>
        <v>25.083333333333332</v>
      </c>
      <c r="AE3" s="3"/>
      <c r="AF3" s="3"/>
      <c r="AG3" s="3"/>
      <c r="AH3" s="3">
        <v>7</v>
      </c>
      <c r="AI3" s="3">
        <v>0</v>
      </c>
      <c r="AJ3" s="3">
        <f t="shared" ref="AJ3:AJ22" si="3">AB3+AI3</f>
        <v>18</v>
      </c>
      <c r="AK3" s="6">
        <v>30</v>
      </c>
      <c r="AL3" s="6"/>
      <c r="AM3" s="3"/>
      <c r="AN3" s="6"/>
    </row>
    <row r="4" spans="1:40" x14ac:dyDescent="0.25">
      <c r="A4" s="3" t="s">
        <v>11</v>
      </c>
      <c r="B4" s="6">
        <v>5</v>
      </c>
      <c r="C4" s="3">
        <v>7</v>
      </c>
      <c r="D4" s="6">
        <v>18</v>
      </c>
      <c r="E4" s="3">
        <v>17</v>
      </c>
      <c r="F4" s="3">
        <v>0</v>
      </c>
      <c r="G4" s="6">
        <v>12</v>
      </c>
      <c r="H4" s="3">
        <v>0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>
        <f t="shared" si="0"/>
        <v>59</v>
      </c>
      <c r="AB4" s="3">
        <f t="shared" si="1"/>
        <v>7</v>
      </c>
      <c r="AC4" s="3">
        <v>3</v>
      </c>
      <c r="AD4" s="4">
        <f t="shared" si="2"/>
        <v>14.75</v>
      </c>
      <c r="AE4" s="3"/>
      <c r="AF4" s="3"/>
      <c r="AG4" s="3"/>
      <c r="AH4" s="3"/>
      <c r="AI4" s="3">
        <v>2</v>
      </c>
      <c r="AJ4" s="3">
        <f t="shared" si="3"/>
        <v>9</v>
      </c>
      <c r="AK4" s="6">
        <v>63</v>
      </c>
      <c r="AL4" s="6"/>
      <c r="AM4" s="3"/>
      <c r="AN4" s="6"/>
    </row>
    <row r="5" spans="1:40" x14ac:dyDescent="0.25">
      <c r="A5" s="3" t="s">
        <v>12</v>
      </c>
      <c r="B5" s="3">
        <v>18</v>
      </c>
      <c r="C5" s="3">
        <v>9</v>
      </c>
      <c r="D5" s="6">
        <v>2</v>
      </c>
      <c r="E5" s="6">
        <v>7</v>
      </c>
      <c r="F5" s="3">
        <v>0</v>
      </c>
      <c r="G5" s="3">
        <v>0</v>
      </c>
      <c r="H5" s="6">
        <v>1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>
        <f t="shared" si="0"/>
        <v>37</v>
      </c>
      <c r="AB5" s="3">
        <f t="shared" si="1"/>
        <v>7</v>
      </c>
      <c r="AC5" s="3">
        <v>3</v>
      </c>
      <c r="AD5" s="4">
        <f t="shared" si="2"/>
        <v>9.25</v>
      </c>
      <c r="AE5" s="3"/>
      <c r="AF5" s="3"/>
      <c r="AG5" s="3"/>
      <c r="AH5" s="3"/>
      <c r="AI5" s="3">
        <v>8</v>
      </c>
      <c r="AJ5" s="3">
        <f t="shared" si="3"/>
        <v>15</v>
      </c>
      <c r="AK5" s="6">
        <v>4</v>
      </c>
      <c r="AL5" s="6"/>
      <c r="AM5" s="3"/>
      <c r="AN5" s="6"/>
    </row>
    <row r="6" spans="1:40" x14ac:dyDescent="0.25">
      <c r="A6" s="3" t="s">
        <v>59</v>
      </c>
      <c r="B6" s="3">
        <v>0</v>
      </c>
      <c r="C6" s="6">
        <v>9</v>
      </c>
      <c r="D6" s="3">
        <v>7</v>
      </c>
      <c r="E6" s="6">
        <v>0</v>
      </c>
      <c r="F6" s="3">
        <v>4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>
        <f t="shared" si="0"/>
        <v>20</v>
      </c>
      <c r="AB6" s="3">
        <f t="shared" si="1"/>
        <v>5</v>
      </c>
      <c r="AC6" s="3">
        <v>2</v>
      </c>
      <c r="AD6" s="4">
        <f t="shared" si="2"/>
        <v>6.666666666666667</v>
      </c>
      <c r="AE6" s="3"/>
      <c r="AF6" s="3"/>
      <c r="AG6" s="3"/>
      <c r="AH6" s="3"/>
      <c r="AI6" s="3">
        <v>5</v>
      </c>
      <c r="AJ6" s="3">
        <f t="shared" si="3"/>
        <v>10</v>
      </c>
      <c r="AK6" s="6">
        <v>85</v>
      </c>
      <c r="AL6" s="6"/>
      <c r="AM6" s="3"/>
      <c r="AN6" s="6"/>
    </row>
    <row r="7" spans="1:40" x14ac:dyDescent="0.25">
      <c r="A7" s="3" t="s">
        <v>34</v>
      </c>
      <c r="B7" s="3">
        <v>42</v>
      </c>
      <c r="C7" s="3">
        <v>24</v>
      </c>
      <c r="D7" s="3">
        <v>38</v>
      </c>
      <c r="E7" s="3">
        <v>50</v>
      </c>
      <c r="F7" s="3">
        <v>2</v>
      </c>
      <c r="G7" s="3">
        <v>30</v>
      </c>
      <c r="H7" s="6">
        <v>20</v>
      </c>
      <c r="I7" s="3">
        <v>7</v>
      </c>
      <c r="J7" s="3">
        <v>10</v>
      </c>
      <c r="K7" s="3">
        <v>48</v>
      </c>
      <c r="L7" s="3">
        <v>1</v>
      </c>
      <c r="M7" s="3">
        <v>3</v>
      </c>
      <c r="N7" s="3">
        <v>28</v>
      </c>
      <c r="O7" s="6">
        <v>29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>
        <f t="shared" si="0"/>
        <v>332</v>
      </c>
      <c r="AB7" s="3">
        <f t="shared" si="1"/>
        <v>14</v>
      </c>
      <c r="AC7" s="3">
        <v>2</v>
      </c>
      <c r="AD7" s="4">
        <f t="shared" si="2"/>
        <v>27.666666666666668</v>
      </c>
      <c r="AE7" s="3"/>
      <c r="AF7" s="3"/>
      <c r="AG7" s="3">
        <v>1</v>
      </c>
      <c r="AH7" s="3">
        <v>6</v>
      </c>
      <c r="AI7" s="3">
        <v>1</v>
      </c>
      <c r="AJ7" s="3">
        <f t="shared" si="3"/>
        <v>15</v>
      </c>
      <c r="AK7" s="6">
        <v>56</v>
      </c>
      <c r="AL7" s="6"/>
      <c r="AM7" s="3"/>
      <c r="AN7" s="6"/>
    </row>
    <row r="8" spans="1:40" x14ac:dyDescent="0.25">
      <c r="A8" s="3" t="s">
        <v>104</v>
      </c>
      <c r="B8" s="3">
        <v>0</v>
      </c>
      <c r="C8" s="3">
        <v>17</v>
      </c>
      <c r="D8" s="3">
        <v>9</v>
      </c>
      <c r="E8" s="3">
        <v>0</v>
      </c>
      <c r="F8" s="3">
        <v>17</v>
      </c>
      <c r="G8" s="3">
        <v>34</v>
      </c>
      <c r="H8" s="6">
        <v>23</v>
      </c>
      <c r="I8" s="3">
        <v>1</v>
      </c>
      <c r="J8" s="3">
        <v>3</v>
      </c>
      <c r="K8" s="3">
        <v>6</v>
      </c>
      <c r="L8" s="3">
        <v>5</v>
      </c>
      <c r="M8" s="3">
        <v>1</v>
      </c>
      <c r="N8" s="3">
        <v>12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>
        <f t="shared" si="0"/>
        <v>128</v>
      </c>
      <c r="AB8" s="3">
        <f t="shared" si="1"/>
        <v>13</v>
      </c>
      <c r="AC8" s="3">
        <v>1</v>
      </c>
      <c r="AD8" s="4">
        <f t="shared" si="2"/>
        <v>10.666666666666666</v>
      </c>
      <c r="AE8" s="3"/>
      <c r="AF8" s="3"/>
      <c r="AG8" s="3"/>
      <c r="AH8" s="3">
        <v>1</v>
      </c>
      <c r="AI8" s="3">
        <v>3</v>
      </c>
      <c r="AJ8" s="3">
        <f t="shared" si="3"/>
        <v>16</v>
      </c>
      <c r="AK8" s="6">
        <v>91</v>
      </c>
      <c r="AL8" s="6"/>
      <c r="AM8" s="3"/>
      <c r="AN8" s="6"/>
    </row>
    <row r="9" spans="1:40" x14ac:dyDescent="0.25">
      <c r="A9" s="3" t="s">
        <v>105</v>
      </c>
      <c r="B9" s="6">
        <v>29</v>
      </c>
      <c r="C9" s="3">
        <v>10</v>
      </c>
      <c r="D9" s="3">
        <v>3</v>
      </c>
      <c r="E9" s="3">
        <v>1</v>
      </c>
      <c r="F9" s="3">
        <v>16</v>
      </c>
      <c r="G9" s="3">
        <v>0</v>
      </c>
      <c r="H9" s="3">
        <v>1</v>
      </c>
      <c r="I9" s="3">
        <v>68</v>
      </c>
      <c r="J9" s="3">
        <v>14</v>
      </c>
      <c r="K9" s="3">
        <v>15</v>
      </c>
      <c r="L9" s="6">
        <v>16</v>
      </c>
      <c r="M9" s="3">
        <v>8</v>
      </c>
      <c r="N9" s="3">
        <v>69</v>
      </c>
      <c r="O9" s="3">
        <v>7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>
        <f t="shared" si="0"/>
        <v>257</v>
      </c>
      <c r="AB9" s="3">
        <f t="shared" si="1"/>
        <v>14</v>
      </c>
      <c r="AC9" s="3">
        <v>2</v>
      </c>
      <c r="AD9" s="4">
        <f t="shared" si="2"/>
        <v>21.416666666666668</v>
      </c>
      <c r="AE9" s="3"/>
      <c r="AF9" s="3"/>
      <c r="AG9" s="3">
        <v>2</v>
      </c>
      <c r="AH9" s="3">
        <v>1</v>
      </c>
      <c r="AI9" s="3">
        <v>1</v>
      </c>
      <c r="AJ9" s="3">
        <f t="shared" si="3"/>
        <v>15</v>
      </c>
      <c r="AK9" s="6">
        <v>90</v>
      </c>
      <c r="AL9" s="6"/>
      <c r="AM9" s="3"/>
      <c r="AN9" s="6"/>
    </row>
    <row r="10" spans="1:40" x14ac:dyDescent="0.25">
      <c r="A10" s="3" t="s">
        <v>13</v>
      </c>
      <c r="B10" s="3">
        <v>0</v>
      </c>
      <c r="C10" s="3">
        <v>0</v>
      </c>
      <c r="D10" s="3">
        <v>1</v>
      </c>
      <c r="E10" s="3">
        <v>6</v>
      </c>
      <c r="F10" s="3">
        <v>19</v>
      </c>
      <c r="G10" s="3">
        <v>17</v>
      </c>
      <c r="H10" s="3">
        <v>4</v>
      </c>
      <c r="I10" s="3">
        <v>12</v>
      </c>
      <c r="J10" s="3">
        <v>9</v>
      </c>
      <c r="K10" s="3">
        <v>0</v>
      </c>
      <c r="L10" s="3">
        <v>1</v>
      </c>
      <c r="M10" s="3">
        <v>1</v>
      </c>
      <c r="N10" s="3">
        <v>0</v>
      </c>
      <c r="O10" s="3">
        <v>1</v>
      </c>
      <c r="P10" s="3">
        <v>0</v>
      </c>
      <c r="Q10" s="3"/>
      <c r="R10" s="3"/>
      <c r="S10" s="3"/>
      <c r="T10" s="3"/>
      <c r="U10" s="3"/>
      <c r="V10" s="3"/>
      <c r="W10" s="3"/>
      <c r="X10" s="3"/>
      <c r="Y10" s="3"/>
      <c r="Z10" s="3"/>
      <c r="AA10" s="3">
        <f t="shared" si="0"/>
        <v>71</v>
      </c>
      <c r="AB10" s="3">
        <f t="shared" si="1"/>
        <v>15</v>
      </c>
      <c r="AC10" s="3">
        <v>0</v>
      </c>
      <c r="AD10" s="4">
        <f t="shared" si="2"/>
        <v>4.7333333333333334</v>
      </c>
      <c r="AE10" s="3"/>
      <c r="AF10" s="3"/>
      <c r="AG10" s="3"/>
      <c r="AH10" s="3"/>
      <c r="AI10" s="3">
        <v>1</v>
      </c>
      <c r="AJ10" s="3">
        <f t="shared" si="3"/>
        <v>16</v>
      </c>
      <c r="AK10" s="6">
        <v>65</v>
      </c>
      <c r="AL10" s="6"/>
      <c r="AM10" s="3"/>
      <c r="AN10" s="6"/>
    </row>
    <row r="11" spans="1:40" x14ac:dyDescent="0.25">
      <c r="A11" s="3" t="s">
        <v>14</v>
      </c>
      <c r="B11" s="3">
        <v>8</v>
      </c>
      <c r="C11" s="3">
        <v>12</v>
      </c>
      <c r="D11" s="6">
        <v>21</v>
      </c>
      <c r="E11" s="6">
        <v>18</v>
      </c>
      <c r="F11" s="6">
        <v>5</v>
      </c>
      <c r="G11" s="6">
        <v>25</v>
      </c>
      <c r="H11" s="3">
        <v>4</v>
      </c>
      <c r="I11" s="3">
        <v>1</v>
      </c>
      <c r="J11" s="3">
        <v>13</v>
      </c>
      <c r="K11" s="6">
        <v>2</v>
      </c>
      <c r="L11" s="3">
        <v>41</v>
      </c>
      <c r="M11" s="6">
        <v>21</v>
      </c>
      <c r="N11" s="3">
        <v>8</v>
      </c>
      <c r="O11" s="3">
        <v>6</v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>
        <f t="shared" si="0"/>
        <v>185</v>
      </c>
      <c r="AB11" s="3">
        <f t="shared" si="1"/>
        <v>14</v>
      </c>
      <c r="AC11" s="3">
        <v>6</v>
      </c>
      <c r="AD11" s="4">
        <f t="shared" si="2"/>
        <v>23.125</v>
      </c>
      <c r="AE11" s="3"/>
      <c r="AF11" s="3"/>
      <c r="AG11" s="3"/>
      <c r="AH11" s="3">
        <v>2</v>
      </c>
      <c r="AI11" s="3">
        <v>12</v>
      </c>
      <c r="AJ11" s="3">
        <f t="shared" si="3"/>
        <v>26</v>
      </c>
      <c r="AK11" s="6">
        <v>46</v>
      </c>
      <c r="AL11" s="6"/>
      <c r="AM11" s="3"/>
      <c r="AN11" s="6"/>
    </row>
    <row r="12" spans="1:40" x14ac:dyDescent="0.25">
      <c r="A12" s="3" t="s">
        <v>15</v>
      </c>
      <c r="B12" s="6">
        <v>10</v>
      </c>
      <c r="C12" s="6">
        <v>2</v>
      </c>
      <c r="D12" s="6">
        <v>27</v>
      </c>
      <c r="E12" s="3">
        <v>12</v>
      </c>
      <c r="F12" s="3">
        <v>3</v>
      </c>
      <c r="G12" s="6">
        <v>4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>
        <f t="shared" si="0"/>
        <v>58</v>
      </c>
      <c r="AB12" s="3">
        <f t="shared" si="1"/>
        <v>6</v>
      </c>
      <c r="AC12" s="3">
        <v>4</v>
      </c>
      <c r="AD12" s="4">
        <f t="shared" si="2"/>
        <v>29</v>
      </c>
      <c r="AE12" s="3"/>
      <c r="AF12" s="3"/>
      <c r="AG12" s="3"/>
      <c r="AH12" s="3">
        <v>1</v>
      </c>
      <c r="AI12" s="3">
        <v>2</v>
      </c>
      <c r="AJ12" s="3">
        <f t="shared" si="3"/>
        <v>8</v>
      </c>
      <c r="AK12" s="6">
        <v>72</v>
      </c>
      <c r="AL12" s="6"/>
      <c r="AM12" s="3"/>
      <c r="AN12" s="6"/>
    </row>
    <row r="13" spans="1:40" x14ac:dyDescent="0.25">
      <c r="A13" s="3" t="s">
        <v>16</v>
      </c>
      <c r="B13" s="3">
        <v>2</v>
      </c>
      <c r="C13" s="3">
        <v>0</v>
      </c>
      <c r="D13" s="3">
        <v>6</v>
      </c>
      <c r="E13" s="3">
        <v>0</v>
      </c>
      <c r="F13" s="3">
        <v>0</v>
      </c>
      <c r="G13" s="3">
        <v>4</v>
      </c>
      <c r="H13" s="3">
        <v>0</v>
      </c>
      <c r="I13" s="6">
        <v>4</v>
      </c>
      <c r="J13" s="3">
        <v>0</v>
      </c>
      <c r="K13" s="3">
        <v>8</v>
      </c>
      <c r="L13" s="6">
        <v>2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>
        <f t="shared" si="0"/>
        <v>26</v>
      </c>
      <c r="AB13" s="3">
        <f t="shared" si="1"/>
        <v>11</v>
      </c>
      <c r="AC13" s="3">
        <v>2</v>
      </c>
      <c r="AD13" s="4">
        <f t="shared" si="2"/>
        <v>2.8888888888888888</v>
      </c>
      <c r="AE13" s="3"/>
      <c r="AF13" s="3"/>
      <c r="AG13" s="3"/>
      <c r="AH13" s="3"/>
      <c r="AI13" s="3">
        <v>14</v>
      </c>
      <c r="AJ13" s="3">
        <f t="shared" si="3"/>
        <v>25</v>
      </c>
      <c r="AK13" s="6">
        <v>66</v>
      </c>
      <c r="AL13" s="6"/>
      <c r="AM13" s="3"/>
      <c r="AN13" s="6"/>
    </row>
    <row r="14" spans="1:40" x14ac:dyDescent="0.25">
      <c r="A14" s="3" t="s">
        <v>17</v>
      </c>
      <c r="B14" s="3">
        <v>10</v>
      </c>
      <c r="C14" s="3">
        <v>8</v>
      </c>
      <c r="D14" s="6">
        <v>4</v>
      </c>
      <c r="E14" s="3">
        <v>5</v>
      </c>
      <c r="F14" s="3">
        <v>7</v>
      </c>
      <c r="G14" s="3">
        <v>0</v>
      </c>
      <c r="H14" s="3">
        <v>15</v>
      </c>
      <c r="I14" s="6">
        <v>1</v>
      </c>
      <c r="J14" s="3">
        <v>0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>
        <f t="shared" si="0"/>
        <v>50</v>
      </c>
      <c r="AB14" s="3">
        <f t="shared" si="1"/>
        <v>9</v>
      </c>
      <c r="AC14" s="3">
        <v>2</v>
      </c>
      <c r="AD14" s="4">
        <f t="shared" si="2"/>
        <v>7.1428571428571432</v>
      </c>
      <c r="AE14" s="3"/>
      <c r="AF14" s="3"/>
      <c r="AG14" s="3"/>
      <c r="AH14" s="3"/>
      <c r="AI14" s="3">
        <v>5</v>
      </c>
      <c r="AJ14" s="3">
        <f t="shared" si="3"/>
        <v>14</v>
      </c>
      <c r="AK14" s="6">
        <v>70</v>
      </c>
      <c r="AL14" s="6"/>
      <c r="AM14" s="3"/>
      <c r="AN14" s="6"/>
    </row>
    <row r="15" spans="1:40" x14ac:dyDescent="0.25">
      <c r="A15" s="3" t="s">
        <v>80</v>
      </c>
      <c r="B15" s="3">
        <v>10</v>
      </c>
      <c r="C15" s="3">
        <v>2</v>
      </c>
      <c r="D15" s="3">
        <v>2</v>
      </c>
      <c r="E15" s="3">
        <v>1</v>
      </c>
      <c r="F15" s="3">
        <v>12</v>
      </c>
      <c r="G15" s="3">
        <v>25</v>
      </c>
      <c r="H15" s="3">
        <v>26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>
        <f t="shared" si="0"/>
        <v>78</v>
      </c>
      <c r="AB15" s="3">
        <f t="shared" si="1"/>
        <v>7</v>
      </c>
      <c r="AC15" s="3">
        <v>0</v>
      </c>
      <c r="AD15" s="4">
        <f t="shared" si="2"/>
        <v>11.142857142857142</v>
      </c>
      <c r="AE15" s="3"/>
      <c r="AF15" s="3"/>
      <c r="AG15" s="3"/>
      <c r="AH15" s="3">
        <v>2</v>
      </c>
      <c r="AI15" s="3">
        <v>0</v>
      </c>
      <c r="AJ15" s="3">
        <f t="shared" si="3"/>
        <v>7</v>
      </c>
      <c r="AK15" s="6">
        <v>89</v>
      </c>
      <c r="AL15" s="6"/>
      <c r="AM15" s="3"/>
      <c r="AN15" s="6"/>
    </row>
    <row r="16" spans="1:40" x14ac:dyDescent="0.25">
      <c r="A16" s="3" t="s">
        <v>19</v>
      </c>
      <c r="B16" s="3">
        <v>16</v>
      </c>
      <c r="C16" s="3">
        <v>0</v>
      </c>
      <c r="D16" s="3">
        <v>1</v>
      </c>
      <c r="E16" s="3">
        <v>2</v>
      </c>
      <c r="F16" s="3">
        <v>3</v>
      </c>
      <c r="G16" s="6">
        <v>1</v>
      </c>
      <c r="H16" s="6">
        <v>1</v>
      </c>
      <c r="I16" s="3">
        <v>12</v>
      </c>
      <c r="J16" s="3">
        <v>4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>
        <f t="shared" si="0"/>
        <v>40</v>
      </c>
      <c r="AB16" s="3">
        <f t="shared" si="1"/>
        <v>9</v>
      </c>
      <c r="AC16" s="3">
        <v>2</v>
      </c>
      <c r="AD16" s="4">
        <f t="shared" si="2"/>
        <v>5.7142857142857144</v>
      </c>
      <c r="AE16" s="3"/>
      <c r="AF16" s="3"/>
      <c r="AG16" s="3"/>
      <c r="AH16" s="3"/>
      <c r="AI16" s="3">
        <v>5</v>
      </c>
      <c r="AJ16" s="3">
        <f t="shared" si="3"/>
        <v>14</v>
      </c>
      <c r="AK16" s="6">
        <v>8</v>
      </c>
      <c r="AL16" s="6"/>
      <c r="AM16" s="3"/>
      <c r="AN16" s="6"/>
    </row>
    <row r="17" spans="1:40" x14ac:dyDescent="0.25">
      <c r="A17" s="3" t="s">
        <v>52</v>
      </c>
      <c r="B17" s="3">
        <v>7</v>
      </c>
      <c r="C17" s="3">
        <v>5</v>
      </c>
      <c r="D17" s="3">
        <v>1</v>
      </c>
      <c r="E17" s="3">
        <v>18</v>
      </c>
      <c r="F17" s="3">
        <v>9</v>
      </c>
      <c r="G17" s="3">
        <v>4</v>
      </c>
      <c r="H17" s="3">
        <v>7</v>
      </c>
      <c r="I17" s="3">
        <v>10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>
        <f t="shared" si="0"/>
        <v>61</v>
      </c>
      <c r="AB17" s="3">
        <f t="shared" si="1"/>
        <v>8</v>
      </c>
      <c r="AC17" s="3">
        <v>0</v>
      </c>
      <c r="AD17" s="4">
        <f t="shared" si="2"/>
        <v>7.625</v>
      </c>
      <c r="AE17" s="3"/>
      <c r="AF17" s="3"/>
      <c r="AG17" s="3"/>
      <c r="AH17" s="3"/>
      <c r="AI17" s="3">
        <v>1</v>
      </c>
      <c r="AJ17" s="3">
        <f t="shared" si="3"/>
        <v>9</v>
      </c>
      <c r="AK17" s="6">
        <v>1</v>
      </c>
      <c r="AL17" s="6"/>
      <c r="AM17" s="3"/>
      <c r="AN17" s="6"/>
    </row>
    <row r="18" spans="1:40" x14ac:dyDescent="0.25">
      <c r="A18" s="3" t="s">
        <v>20</v>
      </c>
      <c r="B18" s="3">
        <v>31</v>
      </c>
      <c r="C18" s="3">
        <v>15</v>
      </c>
      <c r="D18" s="3">
        <v>10</v>
      </c>
      <c r="E18" s="3">
        <v>27</v>
      </c>
      <c r="F18" s="3">
        <v>4</v>
      </c>
      <c r="G18" s="3">
        <v>0</v>
      </c>
      <c r="H18" s="3">
        <v>2</v>
      </c>
      <c r="I18" s="3">
        <v>20</v>
      </c>
      <c r="J18" s="3">
        <v>1</v>
      </c>
      <c r="K18" s="3">
        <v>8</v>
      </c>
      <c r="L18" s="3">
        <v>34</v>
      </c>
      <c r="M18" s="3">
        <v>14</v>
      </c>
      <c r="N18" s="3">
        <v>28</v>
      </c>
      <c r="O18" s="3">
        <v>9</v>
      </c>
      <c r="P18" s="3">
        <v>2</v>
      </c>
      <c r="Q18" s="3">
        <v>26</v>
      </c>
      <c r="R18" s="3">
        <v>11</v>
      </c>
      <c r="S18" s="3">
        <v>18</v>
      </c>
      <c r="T18" s="3">
        <v>5</v>
      </c>
      <c r="U18" s="3"/>
      <c r="V18" s="3"/>
      <c r="W18" s="3"/>
      <c r="X18" s="3"/>
      <c r="Y18" s="3"/>
      <c r="Z18" s="3"/>
      <c r="AA18" s="3">
        <f t="shared" si="0"/>
        <v>265</v>
      </c>
      <c r="AB18" s="3">
        <f t="shared" si="1"/>
        <v>19</v>
      </c>
      <c r="AC18" s="3">
        <v>0</v>
      </c>
      <c r="AD18" s="4">
        <f t="shared" si="2"/>
        <v>13.947368421052632</v>
      </c>
      <c r="AE18" s="3"/>
      <c r="AF18" s="3"/>
      <c r="AG18" s="3"/>
      <c r="AH18" s="3">
        <v>5</v>
      </c>
      <c r="AI18" s="3">
        <v>0</v>
      </c>
      <c r="AJ18" s="3">
        <f t="shared" si="3"/>
        <v>19</v>
      </c>
      <c r="AK18" s="6">
        <v>58</v>
      </c>
      <c r="AL18" s="6"/>
      <c r="AM18" s="3"/>
      <c r="AN18" s="6"/>
    </row>
    <row r="19" spans="1:40" x14ac:dyDescent="0.25">
      <c r="A19" s="3" t="s">
        <v>21</v>
      </c>
      <c r="B19" s="3">
        <v>13</v>
      </c>
      <c r="C19" s="3">
        <v>8</v>
      </c>
      <c r="D19" s="3">
        <v>1</v>
      </c>
      <c r="E19" s="3">
        <v>1</v>
      </c>
      <c r="F19" s="6">
        <v>1</v>
      </c>
      <c r="G19" s="3">
        <v>0</v>
      </c>
      <c r="H19" s="6">
        <v>13</v>
      </c>
      <c r="I19" s="3">
        <v>39</v>
      </c>
      <c r="J19" s="3">
        <v>32</v>
      </c>
      <c r="K19" s="6">
        <v>19</v>
      </c>
      <c r="L19" s="3">
        <v>9</v>
      </c>
      <c r="M19" s="6">
        <v>16</v>
      </c>
      <c r="N19" s="3">
        <v>47</v>
      </c>
      <c r="O19" s="3">
        <v>0</v>
      </c>
      <c r="P19" s="6">
        <v>4</v>
      </c>
      <c r="Q19" s="3">
        <v>0</v>
      </c>
      <c r="R19" s="3">
        <v>3</v>
      </c>
      <c r="S19" s="3">
        <v>0</v>
      </c>
      <c r="T19" s="3">
        <v>6</v>
      </c>
      <c r="U19" s="3">
        <v>6</v>
      </c>
      <c r="V19" s="6">
        <v>6</v>
      </c>
      <c r="W19" s="3">
        <v>14</v>
      </c>
      <c r="X19" s="3">
        <v>30</v>
      </c>
      <c r="Y19" s="3">
        <v>17</v>
      </c>
      <c r="Z19" s="3"/>
      <c r="AA19" s="3">
        <f t="shared" si="0"/>
        <v>285</v>
      </c>
      <c r="AB19" s="3">
        <f t="shared" si="1"/>
        <v>24</v>
      </c>
      <c r="AC19" s="3">
        <v>6</v>
      </c>
      <c r="AD19" s="4">
        <f t="shared" si="2"/>
        <v>15.833333333333334</v>
      </c>
      <c r="AE19" s="3"/>
      <c r="AF19" s="3"/>
      <c r="AG19" s="3"/>
      <c r="AH19" s="3">
        <v>3</v>
      </c>
      <c r="AI19" s="3">
        <v>0</v>
      </c>
      <c r="AJ19" s="3">
        <f t="shared" si="3"/>
        <v>24</v>
      </c>
      <c r="AK19" s="6">
        <v>60</v>
      </c>
      <c r="AL19" s="6"/>
      <c r="AM19" s="3"/>
      <c r="AN19" s="6"/>
    </row>
    <row r="20" spans="1:40" x14ac:dyDescent="0.25">
      <c r="A20" s="3" t="s">
        <v>209</v>
      </c>
      <c r="B20" s="3">
        <v>1</v>
      </c>
      <c r="C20" s="3">
        <v>0</v>
      </c>
      <c r="D20" s="6">
        <v>3</v>
      </c>
      <c r="E20" s="3">
        <v>6</v>
      </c>
      <c r="F20" s="6">
        <v>8</v>
      </c>
      <c r="G20" s="3">
        <v>1</v>
      </c>
      <c r="H20" s="3">
        <v>2</v>
      </c>
      <c r="I20" s="3">
        <v>0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>
        <f t="shared" si="0"/>
        <v>21</v>
      </c>
      <c r="AB20" s="3">
        <f t="shared" si="1"/>
        <v>8</v>
      </c>
      <c r="AC20" s="3">
        <v>2</v>
      </c>
      <c r="AD20" s="4">
        <f t="shared" si="2"/>
        <v>3.5</v>
      </c>
      <c r="AE20" s="3"/>
      <c r="AF20" s="3"/>
      <c r="AG20" s="3"/>
      <c r="AH20" s="3"/>
      <c r="AI20" s="3">
        <v>8</v>
      </c>
      <c r="AJ20" s="3">
        <f t="shared" si="3"/>
        <v>16</v>
      </c>
      <c r="AK20" s="6">
        <v>61</v>
      </c>
      <c r="AL20" s="6"/>
      <c r="AM20" s="3"/>
      <c r="AN20" s="6"/>
    </row>
    <row r="21" spans="1:40" x14ac:dyDescent="0.25">
      <c r="A21" s="3" t="s">
        <v>78</v>
      </c>
      <c r="B21" s="3">
        <v>19</v>
      </c>
      <c r="C21" s="3">
        <v>17</v>
      </c>
      <c r="D21" s="3">
        <v>4</v>
      </c>
      <c r="E21" s="3">
        <v>22</v>
      </c>
      <c r="F21" s="3">
        <v>17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>
        <f t="shared" si="0"/>
        <v>79</v>
      </c>
      <c r="AB21" s="3">
        <f t="shared" si="1"/>
        <v>5</v>
      </c>
      <c r="AC21" s="3">
        <v>0</v>
      </c>
      <c r="AD21" s="4">
        <f t="shared" si="2"/>
        <v>15.8</v>
      </c>
      <c r="AE21" s="3"/>
      <c r="AF21" s="3"/>
      <c r="AG21" s="3"/>
      <c r="AH21" s="3"/>
      <c r="AI21" s="3">
        <v>1</v>
      </c>
      <c r="AJ21" s="3">
        <f t="shared" si="3"/>
        <v>6</v>
      </c>
      <c r="AK21" s="6">
        <v>87</v>
      </c>
      <c r="AL21" s="6"/>
      <c r="AM21" s="3"/>
      <c r="AN21" s="6"/>
    </row>
    <row r="22" spans="1:40" x14ac:dyDescent="0.25">
      <c r="A22" s="3" t="s">
        <v>25</v>
      </c>
      <c r="B22" s="6">
        <v>10</v>
      </c>
      <c r="C22" s="3">
        <v>0</v>
      </c>
      <c r="D22" s="3">
        <v>38</v>
      </c>
      <c r="E22" s="6">
        <v>8</v>
      </c>
      <c r="F22" s="3">
        <v>40</v>
      </c>
      <c r="G22" s="6">
        <v>23</v>
      </c>
      <c r="H22" s="3">
        <v>7</v>
      </c>
      <c r="I22" s="3">
        <v>9</v>
      </c>
      <c r="J22" s="6">
        <v>30</v>
      </c>
      <c r="K22" s="3">
        <v>22</v>
      </c>
      <c r="L22" s="3">
        <v>4</v>
      </c>
      <c r="M22" s="3">
        <v>4</v>
      </c>
      <c r="N22" s="3">
        <v>12</v>
      </c>
      <c r="O22" s="3">
        <v>2</v>
      </c>
      <c r="P22" s="3">
        <v>37</v>
      </c>
      <c r="Q22" s="3">
        <v>26</v>
      </c>
      <c r="R22" s="6">
        <v>26</v>
      </c>
      <c r="S22" s="3">
        <v>5</v>
      </c>
      <c r="T22" s="3">
        <v>17</v>
      </c>
      <c r="U22" s="3">
        <v>4</v>
      </c>
      <c r="V22" s="3">
        <v>10</v>
      </c>
      <c r="W22" s="3"/>
      <c r="X22" s="3"/>
      <c r="Y22" s="3"/>
      <c r="Z22" s="3"/>
      <c r="AA22" s="3">
        <f t="shared" si="0"/>
        <v>334</v>
      </c>
      <c r="AB22" s="3">
        <f t="shared" si="1"/>
        <v>21</v>
      </c>
      <c r="AC22" s="3">
        <v>5</v>
      </c>
      <c r="AD22" s="4">
        <f t="shared" si="2"/>
        <v>20.875</v>
      </c>
      <c r="AE22" s="3"/>
      <c r="AF22" s="3"/>
      <c r="AG22" s="3"/>
      <c r="AH22" s="3">
        <v>6</v>
      </c>
      <c r="AI22" s="3">
        <v>2</v>
      </c>
      <c r="AJ22" s="3">
        <f t="shared" si="3"/>
        <v>23</v>
      </c>
      <c r="AK22" s="6">
        <v>73</v>
      </c>
      <c r="AL22" s="6"/>
      <c r="AM22" s="6"/>
      <c r="AN22" s="6"/>
    </row>
    <row r="23" spans="1:40" x14ac:dyDescent="0.25">
      <c r="A23" s="6" t="s">
        <v>42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6"/>
      <c r="AL23" s="6"/>
      <c r="AM23" s="3"/>
      <c r="AN23" s="6"/>
    </row>
    <row r="24" spans="1:40" x14ac:dyDescent="0.25">
      <c r="A24" s="3" t="s">
        <v>77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>
        <f t="shared" ref="AA24:AA29" si="4">SUM(A24:Z24)</f>
        <v>0</v>
      </c>
      <c r="AB24" s="3">
        <f t="shared" ref="AB24:AB29" si="5">COUNT(B24:Z24)</f>
        <v>0</v>
      </c>
      <c r="AC24" s="3">
        <v>0</v>
      </c>
      <c r="AD24" s="4" t="s">
        <v>9</v>
      </c>
      <c r="AE24" s="3"/>
      <c r="AF24" s="3"/>
      <c r="AG24" s="3"/>
      <c r="AH24" s="3"/>
      <c r="AI24" s="3">
        <v>1</v>
      </c>
      <c r="AJ24" s="3">
        <f t="shared" ref="AJ24:AJ29" si="6">AB24+AI24</f>
        <v>1</v>
      </c>
      <c r="AK24" s="6">
        <v>88</v>
      </c>
      <c r="AL24" s="6"/>
      <c r="AM24" s="3"/>
      <c r="AN24" s="6"/>
    </row>
    <row r="25" spans="1:40" x14ac:dyDescent="0.25">
      <c r="A25" s="3" t="s">
        <v>60</v>
      </c>
      <c r="B25" s="6">
        <v>1</v>
      </c>
      <c r="C25" s="6">
        <v>25</v>
      </c>
      <c r="D25" s="3">
        <v>12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>
        <f t="shared" si="4"/>
        <v>38</v>
      </c>
      <c r="AB25" s="3">
        <f t="shared" si="5"/>
        <v>3</v>
      </c>
      <c r="AC25" s="3">
        <v>2</v>
      </c>
      <c r="AD25" s="4" t="s">
        <v>9</v>
      </c>
      <c r="AE25" s="3"/>
      <c r="AF25" s="3"/>
      <c r="AG25" s="3"/>
      <c r="AH25" s="3">
        <v>1</v>
      </c>
      <c r="AI25" s="3">
        <v>0</v>
      </c>
      <c r="AJ25" s="3">
        <f t="shared" si="6"/>
        <v>3</v>
      </c>
      <c r="AK25" s="6">
        <v>86</v>
      </c>
      <c r="AL25" s="6"/>
      <c r="AM25" s="3"/>
      <c r="AN25" s="15"/>
    </row>
    <row r="26" spans="1:40" x14ac:dyDescent="0.25">
      <c r="A26" s="3" t="s">
        <v>106</v>
      </c>
      <c r="B26" s="3">
        <v>14</v>
      </c>
      <c r="C26" s="3">
        <v>4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>
        <f t="shared" si="4"/>
        <v>18</v>
      </c>
      <c r="AB26" s="3">
        <f t="shared" si="5"/>
        <v>2</v>
      </c>
      <c r="AC26" s="3">
        <v>0</v>
      </c>
      <c r="AD26" s="4" t="s">
        <v>9</v>
      </c>
      <c r="AE26" s="3"/>
      <c r="AF26" s="3"/>
      <c r="AG26" s="3"/>
      <c r="AH26" s="3"/>
      <c r="AI26" s="3">
        <v>1</v>
      </c>
      <c r="AJ26" s="3">
        <f t="shared" si="6"/>
        <v>3</v>
      </c>
      <c r="AK26" s="6">
        <v>92</v>
      </c>
      <c r="AL26" s="6"/>
      <c r="AM26" s="3"/>
      <c r="AN26" s="15"/>
    </row>
    <row r="27" spans="1:40" x14ac:dyDescent="0.25">
      <c r="A27" s="3" t="s">
        <v>115</v>
      </c>
      <c r="B27" s="3">
        <v>7</v>
      </c>
      <c r="C27" s="3">
        <v>4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>
        <f t="shared" si="4"/>
        <v>11</v>
      </c>
      <c r="AB27" s="3">
        <f t="shared" si="5"/>
        <v>2</v>
      </c>
      <c r="AC27" s="3">
        <v>0</v>
      </c>
      <c r="AD27" s="4" t="s">
        <v>9</v>
      </c>
      <c r="AI27" s="3">
        <v>1</v>
      </c>
      <c r="AJ27" s="3">
        <f t="shared" si="6"/>
        <v>3</v>
      </c>
      <c r="AK27" s="6">
        <v>94</v>
      </c>
      <c r="AL27" s="6"/>
      <c r="AM27" s="3"/>
      <c r="AN27" s="15"/>
    </row>
    <row r="28" spans="1:40" x14ac:dyDescent="0.25">
      <c r="A28" s="3" t="s">
        <v>107</v>
      </c>
      <c r="B28" s="3">
        <v>20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>
        <f t="shared" si="4"/>
        <v>20</v>
      </c>
      <c r="AB28" s="3">
        <f t="shared" si="5"/>
        <v>1</v>
      </c>
      <c r="AC28" s="3">
        <v>0</v>
      </c>
      <c r="AD28" s="4" t="s">
        <v>9</v>
      </c>
      <c r="AI28" s="3">
        <v>0</v>
      </c>
      <c r="AJ28" s="3">
        <f t="shared" si="6"/>
        <v>1</v>
      </c>
      <c r="AK28" s="6">
        <v>93</v>
      </c>
      <c r="AL28" s="6"/>
      <c r="AM28" s="3"/>
      <c r="AN28" s="15"/>
    </row>
    <row r="29" spans="1:40" x14ac:dyDescent="0.25">
      <c r="A29" s="3" t="s">
        <v>112</v>
      </c>
      <c r="B29" s="3">
        <v>0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>
        <f t="shared" si="4"/>
        <v>0</v>
      </c>
      <c r="AB29" s="3">
        <f t="shared" si="5"/>
        <v>1</v>
      </c>
      <c r="AC29" s="3">
        <v>0</v>
      </c>
      <c r="AD29" s="4" t="s">
        <v>9</v>
      </c>
      <c r="AI29" s="3">
        <v>0</v>
      </c>
      <c r="AJ29" s="3">
        <f t="shared" si="6"/>
        <v>1</v>
      </c>
      <c r="AK29" s="15" t="s">
        <v>381</v>
      </c>
      <c r="AL29" s="6"/>
      <c r="AM29" s="3"/>
      <c r="AN29" s="15"/>
    </row>
    <row r="30" spans="1:40" x14ac:dyDescent="0.25"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>
        <f>SUM(AA3:AA29)</f>
        <v>2774</v>
      </c>
      <c r="AB30" s="3">
        <f>SUM(AB3:AB29)</f>
        <v>243</v>
      </c>
      <c r="AC30" s="3">
        <f>SUM(AC3:AC29)</f>
        <v>50</v>
      </c>
      <c r="AD30" s="4">
        <f>AA30/(AB30-AC30)</f>
        <v>14.373056994818652</v>
      </c>
      <c r="AE30" s="3"/>
      <c r="AF30" s="3">
        <f>SUM(AF3:AF28)</f>
        <v>0</v>
      </c>
      <c r="AG30" s="3">
        <f>SUM(AG3:AG28)</f>
        <v>3</v>
      </c>
      <c r="AH30" s="3">
        <f>SUM(AH3:AH28)</f>
        <v>35</v>
      </c>
      <c r="AI30" s="3">
        <f>SUM(AI3:AI29)</f>
        <v>74</v>
      </c>
      <c r="AJ30" s="3">
        <f>SUM(AJ3:AJ29)</f>
        <v>317</v>
      </c>
      <c r="AK30" s="3"/>
      <c r="AL30" s="3"/>
      <c r="AM30" s="3"/>
      <c r="AN30" s="15"/>
    </row>
    <row r="31" spans="1:40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</row>
    <row r="32" spans="1:40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6" t="s">
        <v>26</v>
      </c>
      <c r="AC32" s="3"/>
      <c r="AD32" s="3"/>
      <c r="AE32" s="3"/>
      <c r="AF32" s="3"/>
      <c r="AG32" s="3"/>
      <c r="AH32" s="3"/>
      <c r="AI32" s="3"/>
      <c r="AJ32" s="3"/>
      <c r="AK32" s="3"/>
      <c r="AL32" s="3"/>
    </row>
    <row r="33" spans="1:38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 t="s">
        <v>110</v>
      </c>
      <c r="AC33" s="3"/>
      <c r="AD33" s="3">
        <v>69</v>
      </c>
      <c r="AE33" s="3" t="s">
        <v>92</v>
      </c>
      <c r="AF33" s="3"/>
      <c r="AG33" s="3" t="s">
        <v>113</v>
      </c>
      <c r="AH33" s="3"/>
      <c r="AI33" s="3"/>
      <c r="AJ33" s="3"/>
      <c r="AK33" s="3"/>
      <c r="AL33" s="3"/>
    </row>
    <row r="34" spans="1:38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 t="s">
        <v>110</v>
      </c>
      <c r="AC34" s="3"/>
      <c r="AD34" s="3">
        <v>68</v>
      </c>
      <c r="AE34" s="3" t="s">
        <v>62</v>
      </c>
      <c r="AF34" s="3"/>
      <c r="AG34" s="3" t="s">
        <v>111</v>
      </c>
      <c r="AH34" s="3"/>
      <c r="AI34" s="3"/>
      <c r="AJ34" s="3"/>
      <c r="AK34" s="3"/>
      <c r="AL34" s="3"/>
    </row>
    <row r="35" spans="1:38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7"/>
      <c r="AA35" s="3"/>
      <c r="AB35" s="3" t="s">
        <v>34</v>
      </c>
      <c r="AC35" s="3"/>
      <c r="AD35" s="5">
        <v>50</v>
      </c>
      <c r="AE35" s="3" t="s">
        <v>109</v>
      </c>
      <c r="AF35" s="3"/>
      <c r="AG35" s="9" t="s">
        <v>108</v>
      </c>
      <c r="AH35" s="3"/>
      <c r="AI35" s="3"/>
      <c r="AJ35" s="3"/>
    </row>
    <row r="36" spans="1:38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</row>
  </sheetData>
  <dataConsolidate/>
  <phoneticPr fontId="10" type="noConversion"/>
  <printOptions gridLines="1" gridLinesSet="0"/>
  <pageMargins left="1.1417322834645669" right="0.74803149606299213" top="0.98425196850393704" bottom="0.98425196850393704" header="0.51181102362204722" footer="0.51181102362204722"/>
  <pageSetup paperSize="9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36</vt:i4>
      </vt:variant>
      <vt:variant>
        <vt:lpstr>Named Ranges</vt:lpstr>
      </vt:variant>
      <vt:variant>
        <vt:i4>3</vt:i4>
      </vt:variant>
    </vt:vector>
  </HeadingPairs>
  <TitlesOfParts>
    <vt:vector size="39" baseType="lpstr">
      <vt:lpstr>93</vt:lpstr>
      <vt:lpstr>94</vt:lpstr>
      <vt:lpstr>95</vt:lpstr>
      <vt:lpstr>96</vt:lpstr>
      <vt:lpstr>97</vt:lpstr>
      <vt:lpstr>98</vt:lpstr>
      <vt:lpstr>99</vt:lpstr>
      <vt:lpstr>00</vt:lpstr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Career</vt:lpstr>
      <vt:lpstr>Career runs by season</vt:lpstr>
      <vt:lpstr>The Cazh</vt:lpstr>
      <vt:lpstr>'00'!Print_Area</vt:lpstr>
      <vt:lpstr>'98'!Print_Area</vt:lpstr>
      <vt:lpstr>Career!Print_Titles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Stephens</dc:creator>
  <cp:lastModifiedBy>Daniel Lewis</cp:lastModifiedBy>
  <cp:lastPrinted>2023-10-29T13:08:34Z</cp:lastPrinted>
  <dcterms:created xsi:type="dcterms:W3CDTF">1999-12-20T15:02:02Z</dcterms:created>
  <dcterms:modified xsi:type="dcterms:W3CDTF">2025-11-10T20:43:43Z</dcterms:modified>
</cp:coreProperties>
</file>